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hidePivotFieldList="1" defaultThemeVersion="166925"/>
  <mc:AlternateContent xmlns:mc="http://schemas.openxmlformats.org/markup-compatibility/2006">
    <mc:Choice Requires="x15">
      <x15ac:absPath xmlns:x15ac="http://schemas.microsoft.com/office/spreadsheetml/2010/11/ac" url="C:\Users\jsantisj\Documents\"/>
    </mc:Choice>
  </mc:AlternateContent>
  <xr:revisionPtr revIDLastSave="0" documentId="8_{9D290190-484C-4CAB-AAE8-D0E4B38181C0}" xr6:coauthVersionLast="36" xr6:coauthVersionMax="36" xr10:uidLastSave="{00000000-0000-0000-0000-000000000000}"/>
  <bookViews>
    <workbookView xWindow="0" yWindow="0" windowWidth="28800" windowHeight="12105" activeTab="1" xr2:uid="{8ED512BE-2E42-409B-A60E-E5B70EFE6F84}"/>
  </bookViews>
  <sheets>
    <sheet name="historico" sheetId="3" r:id="rId1"/>
    <sheet name="seguim" sheetId="1" r:id="rId2"/>
    <sheet name="td" sheetId="2" r:id="rId3"/>
  </sheets>
  <definedNames>
    <definedName name="_xlnm._FilterDatabase" localSheetId="0" hidden="1">historico!$A$3:$AZ$23</definedName>
    <definedName name="_xlnm._FilterDatabase" localSheetId="1" hidden="1">seguim!$A$3:$AP$10</definedName>
  </definedNames>
  <calcPr calcId="191029"/>
  <pivotCaches>
    <pivotCache cacheId="0"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AR30" i="3" l="1"/>
  <c r="AO30" i="3"/>
  <c r="AR29" i="3"/>
  <c r="AO29" i="3"/>
  <c r="AO28" i="3"/>
  <c r="AL28" i="3"/>
  <c r="G18" i="2" l="1"/>
  <c r="G17" i="2"/>
  <c r="G16" i="2"/>
  <c r="G15" i="2"/>
  <c r="G14" i="2"/>
  <c r="G13" i="2"/>
  <c r="G12" i="2"/>
  <c r="G10" i="2"/>
  <c r="G9" i="2"/>
  <c r="G8" i="2"/>
  <c r="G7" i="2"/>
  <c r="G6" i="2"/>
  <c r="G5" i="2"/>
  <c r="G4" i="2"/>
  <c r="G3" i="2"/>
  <c r="W16" i="3"/>
  <c r="Z16" i="3"/>
  <c r="AC16" i="3"/>
  <c r="AF16" i="3"/>
  <c r="AI16" i="3"/>
  <c r="AL16" i="3"/>
  <c r="AO16" i="3"/>
  <c r="W17" i="3"/>
  <c r="Z17" i="3"/>
  <c r="AC17" i="3"/>
  <c r="AF17" i="3"/>
  <c r="AI17" i="3"/>
  <c r="AL17" i="3"/>
  <c r="AO17" i="3"/>
  <c r="W18" i="3"/>
  <c r="Z18" i="3"/>
  <c r="AC18" i="3"/>
  <c r="AF18" i="3"/>
  <c r="AI18" i="3"/>
  <c r="AL18" i="3"/>
  <c r="AO18" i="3"/>
  <c r="W19" i="3"/>
  <c r="Z19" i="3"/>
  <c r="AC19" i="3"/>
  <c r="AF19" i="3"/>
  <c r="AI19" i="3"/>
  <c r="AL19" i="3"/>
  <c r="AO19" i="3"/>
  <c r="AC20" i="3"/>
  <c r="AF20" i="3"/>
  <c r="AI20" i="3"/>
  <c r="AL20" i="3"/>
  <c r="AO20" i="3"/>
  <c r="AF22" i="3"/>
  <c r="AI22" i="3"/>
  <c r="AL22" i="3"/>
  <c r="AO22" i="3"/>
  <c r="E11" i="2" l="1"/>
  <c r="D11" i="2"/>
  <c r="F11" i="2" s="1"/>
</calcChain>
</file>

<file path=xl/sharedStrings.xml><?xml version="1.0" encoding="utf-8"?>
<sst xmlns="http://schemas.openxmlformats.org/spreadsheetml/2006/main" count="840" uniqueCount="357">
  <si>
    <t>PLAN DE MEJORAMIENTO</t>
  </si>
  <si>
    <t>No</t>
  </si>
  <si>
    <t>CÓDIGO DE LA ENTIDAD</t>
  </si>
  <si>
    <t>VIGENCIA PAD AUDITORIA o VISITA</t>
  </si>
  <si>
    <t>CODIGO AUDITORIA SEGÚN PAD DE LA VIGENCIA</t>
  </si>
  <si>
    <t>No. HALLAZGO o Numeral del Informe de la Auditoría o Visita</t>
  </si>
  <si>
    <t>CÓDIGO ACCIÓN</t>
  </si>
  <si>
    <t>HALLAZGO</t>
  </si>
  <si>
    <t>CAUSA DEL HALLAZGO</t>
  </si>
  <si>
    <t>DESCRIPCIÓN ACCION</t>
  </si>
  <si>
    <t>NOMBRE DEL INDICADOR</t>
  </si>
  <si>
    <t>VARIABLES DEL INDICADOR</t>
  </si>
  <si>
    <t>FECHA DE INICIO</t>
  </si>
  <si>
    <t>FECHA DE TERMINACIÓN</t>
  </si>
  <si>
    <t>AREA RESPONSABLE</t>
  </si>
  <si>
    <t>Sin reporte de avance</t>
  </si>
  <si>
    <t>EN PROCESO
EN TERMINOS</t>
  </si>
  <si>
    <t>CUMPLIDA</t>
  </si>
  <si>
    <t>3.2.1.1</t>
  </si>
  <si>
    <t>Cuenta de CÓDIGO ACCIÓN</t>
  </si>
  <si>
    <t>Total general</t>
  </si>
  <si>
    <t>Acciones</t>
  </si>
  <si>
    <t>Hallazgos</t>
  </si>
  <si>
    <t>Subgerencia de Gestión Corporativa - Tesorería</t>
  </si>
  <si>
    <t>Dirección Comercial</t>
  </si>
  <si>
    <t>ANÁLISIS SEGUIMIENTO OCI - Marzo 31 de 2022</t>
  </si>
  <si>
    <t>CUMPLIMIENTO a marzo 31 de 2022</t>
  </si>
  <si>
    <t>ESTADO a marzo 31 de 2022</t>
  </si>
  <si>
    <t>ANÁLISIS SEGUIMIENTO OCI - Junio 30 de 2022</t>
  </si>
  <si>
    <t>CUMPLIMIENTO a junio 30 de 2022</t>
  </si>
  <si>
    <t>ESTADO a junio 30 de 2022</t>
  </si>
  <si>
    <t>2022 2022</t>
  </si>
  <si>
    <t>3.2.1</t>
  </si>
  <si>
    <t>3.2.2</t>
  </si>
  <si>
    <t>*Inversión de recursos sobre un inmueble en desuso
* El control fiscal interno fue valorado con deficiencias por el ente de control
* Existencia de una sentencia de acción popular para la intervención y adecuación de la infraestructura físicas del CHSJDD
* Falta de planeación, controles y alertas durante la estructuración y ejecución del proyecto, así como en la gestión de la contratación que se requería para el desarrollo del mismo en su momento</t>
  </si>
  <si>
    <t>* Realización de obras previo al inicio de la interventoría, la cual inició 19 meses después del contrato raíz
* Falta de aplicación de los lineamientos del manual de contratación de la Empresa y de  controles en la ejecución de la supervisión del contrato 036 de 2017
* Falta de planeación, controles y alertas durante la estructuración y ejecución del proyecto, así como en la gestión de la contratación que se requería para el desarrollo del mismo en su momento</t>
  </si>
  <si>
    <t>* Realización de obras previo al inicio de la interventoría, l cual inició 19 meses después del contrato raíz
* Falta de aplicación de los lineamientos del manual de contratación de la Empresa y de  controles en la ejecución de la supervisión del contrato 036 de 2017
* Falta de planeación, controles y alertas durante la estructuración y ejecución del proyecto, así como en la gestión de la contratación que se requería para el desarrollo del mismo en su momento</t>
  </si>
  <si>
    <t>Definir e implementar herramientas para optimizar la planeación y control de los proyectos a cargo de la Empresa en las diferentes fases desde su inicio hasta su cierre, permitiendo el seguimiento, análisis, documentación y toma oportuna de decisiones.</t>
  </si>
  <si>
    <t>Revisar, actualizar, socializar y evaluar el conocimiento sobre  los documentos del sistema integrado de gestión que soportan la gestión de supervisión e interventoría en la Empresa durante la ejecución de los contratos en relación con  la gestión de los proyectos a cargo de la Empresa.</t>
  </si>
  <si>
    <t xml:space="preserve">Seguimiento integral de proyectos </t>
  </si>
  <si>
    <t xml:space="preserve">No.de herramientas implementadas para la planeación y control de proyectos
</t>
  </si>
  <si>
    <t>Evaluación conocimiento sobre supervisión e interventoría</t>
  </si>
  <si>
    <t xml:space="preserve">No. De documentos revisados, actualizados y socializados / No. Documentos de supervisión e interventoría en el SIG * 100
</t>
  </si>
  <si>
    <t xml:space="preserve">No.de socializaciones con evaluación de la efectividad / No. De socializaciones realizadas * 100
</t>
  </si>
  <si>
    <t>Gerencia Integral de Proyectos de la Subgerencia de Planeación y Administración de Proyectos</t>
  </si>
  <si>
    <t xml:space="preserve">Dirección Contractual / Supervisores </t>
  </si>
  <si>
    <t xml:space="preserve">Hallazgo administrativo con incidencia fiscal y presunta incidencia disciplinaria por los recursos invertidos en estudios y diseños, obras de urbanismo, obras de reparaciones locativas y primeros auxilios e interventorías, en el Complejo Hospitalario San Juan de Dios – CHSJD, específicamente en el edificio Torre central y costado oriental o anexo, por valor de $7.380.731.988, edificios que se encuentran abandonados y no prestan ningún servicio de salud. </t>
  </si>
  <si>
    <t>Hallazgo administrativo con presunta incidencia disciplinaria por no suscribir a tiempo el contrato No. 040 de 2018 de la ERU, para efectuar seguimiento a las obras previstas a ejecutarse en Contrato No. 036 de 2017 de reparaciones locativas, primeros auxilios, mantenimiento y adecuación por fases de intervención, suscrito con el Consorcio Patrimonial, las cuales no se encuentran en uso y en un proceso constante de deterioro 
físico.</t>
  </si>
  <si>
    <t xml:space="preserve">Se adelantó la actualización del "PD-94 Publicación de informes a traves de plataforma SECOP" y se socializó en reunión programada el viernes 24 de Junio de 2022 a las 11am  </t>
  </si>
  <si>
    <t>De acuerdo con la acción de mejora planteada, la Subgerencia de Planeación y Administración de Proyectos ha llevado a cabo las siguientes gestiones:
1. En el mes de abril se realizó el lanzamiento del Tablero de Proyectos, el cual se encuentra disponible en la Erunet; esta herramienta tiene como fin optimizar el acceso a la información de los proyectos de la Empresa, facilitando la consulta por parte de los equipos que interactúan en las distintas etapas. De igual manera, busca apoyar el proceso de seguimiento de las Subgerencias Líderes de los proyectos, con la generación permanente de alertas que permitan tomar decisiones de una manera oportuna y eficiente. El tablero esta disponible en la siguiente ruta: http://186.154.195.124/tablero-de-proyectos
2. Por otra parte, se construyó la propuesta de resolución para el funcionamiento del comité de proyectos, la cual fue revisada por la Subgerencia de Planeación y Administración de Proyectos y la Subgerencia Jurídica; se realizaron los ajustes conforme a la retroalimentación recibida y se encuentre en proceso de revisión y aprobación final por parte de la Gerencia General.
3. A su vez, el 20 de abril la Subgerencia de Planeación y Administración de Proyectos presentó ante CIGD la modificación del proceso de Dirección, control y seguimiento a proyectos. Lo anterior teniendo en cuenta su naturaleza, alcance, impacto e interacción con las partes interesadas, en ese sentido el proceso paso de ser misional a estratégico en el marco del mapa de procesos de la Empresa y se modificó su nombre así como su objetivo, alcance y actividades del ciclo PHVA. El proceso quedó definido como Planeación y seguimiento integral de proyectos. De igual manera, se adelanta la construcción de ciclo de proyectos, para lo cual durante el semestre se han realizado dos mesas de trabajo con lo subgerentes para revisar las diferentes etapas propuestas para el ciclo, así como su alcance y de igual manera con especialistas en el tema de las diferentes áreas de la Empresa.</t>
  </si>
  <si>
    <t>CUMPLIMIENTO a septiembre 30 de 2022</t>
  </si>
  <si>
    <t>ESTADO a septiembre 30 de 2022</t>
  </si>
  <si>
    <t>ANÁLISIS SEGUIMIENTO OCI - Septiembre 30 de 2022</t>
  </si>
  <si>
    <t>Diferencia en la interpretación de la información reportada por la Empresa en el formato SIVICOF y la entregada en el marco de la auditoría para las metas 1 y 4 del proyecto 7507, la meta 3 del proyecto 7509 y la meta 1 del proyecto 7510.</t>
  </si>
  <si>
    <t>Actualización del procedimiento "PD55 Relación con entes externos" del SIG, con el fin de adicionar lineamientos orientados a una reunión preparatoria entre las diferentes áreas de la Empresa para atender de manera oportuna y concertada los requerimientos recibidos en las auditorías realizadas por la Contraloría, así como posibles reuniones aclaratorias con el ente de control, cuando haya lugar a ello.</t>
  </si>
  <si>
    <t>Generar y socializar una directriz para todo el personal de la Empresa donde se emitan lineamientos sobre la responsabilidad, oportunidad, veracidad y coherencia en la información y generación de respuestas para entes externos de control.</t>
  </si>
  <si>
    <t>Actualización procedimiento "PD55 Relación con entes externos"</t>
  </si>
  <si>
    <t>Procedimiento PD55 actualizado</t>
  </si>
  <si>
    <t>Comunicación interna lineamientos alta dirección</t>
  </si>
  <si>
    <t>Comunicación interna elaborada y socializada</t>
  </si>
  <si>
    <t>Oficina de Control Interno - Subgerencia de Planeación y Administración de proyectos</t>
  </si>
  <si>
    <t>Gerencia General  - Subgerencia de Planeación y Administración de proyectos</t>
  </si>
  <si>
    <t>Hallazgo administrativo con presunta incidencia disciplinaria por suministrar información oficial en desarrollo de la Auditoría, que difiere con la información reportada en el Sistema de Vigilancia y Control Fiscal –SIVICOF a través de los Documentos y formatos electrónicos desarrollados para este fin.</t>
  </si>
  <si>
    <t>De acuerdo con la acción de mejora planteada, la Subgerencia de Planeación y Administración de Proyectos ha llevado a cabo las siguientes gestiones:
1. En el mes de abril se realizó el lanzamiento del Tablero provisional de Proyectos de la Empresa, el cual se encuentra disponible en la Erunet; esta herramienta de uso interno tiene como fin optimizar el acceso a la información de los proyectos de la Empresa, facilitando la consulta por parte de los equipos que interactúan en las distintas etapas. De igual manera, busca apoyar el proceso de seguimiento de las Subgerencias Líderes de los proyectos, con la generación permanente de alertas que permitan tomar decisiones de una manera oportuna y eficiente. Se relaciona el enlace donde se puede verificar lo mencionado: http://186.154.195.124/tablero-de-proyectos.
2. Por otra parte, se adoptó la resolución 142 del 4 de agosto de 2022 “Por la cual se crea el Comité de Proyectos de la Empresa de Renovación y Desarrollo Urbano de Bogotá y se establece su funcionamiento”. Se relaciona el enlace donde se puede verificar lo señalado: http://186.154.195.124/node/4572.
3.  La Subgerencia de Planeación y Administración de Proyectos avanza en la formulación de la Guía de Gestión Integral de Proyectos en la cual se relaciona la información del ciclo de proyectos ERU y el alcance de sus etapas y fases.  Se adelanta la construcción de ciclo de proyectos, para lo cual se han realizado mesas de trabajo para revisar las diferentes etapas propuestas para el ciclo, así como su alcance y de igual manera se está trabajando en la armonización de la información que será incorporada en el sistema de información misional de la Empresa.</t>
  </si>
  <si>
    <t>ANÁLISIS SEGUIMIENTO OCI - Diciembre 31 de 2022</t>
  </si>
  <si>
    <t>CUMPLIMIENTO a diciembre 31 de 2022</t>
  </si>
  <si>
    <t>ESTADO a diciembre 31 de 2022</t>
  </si>
  <si>
    <t>En el mes de diciembre, la Subgerencia de Planeación, en el marco del alcance del proceso Planeación y Seguimiento Integral de Proyectos adoptó la Guía de Gestión Integral de Proyectos versión 1 con código GI-49, la cual pone a disposición de la Empresa una Guía de referencia con los lineamientos y buenas prácticas para la gestión de proyectos. La citada guía se puede consultar en el siguiente link: http://186.154.195.124/node/4693.
En contribución a la socialización de la Guía, desde la Subgerencia de Planeación se emitió un memorando para los subgerentes, jefes de oficina, directores y supervisores de contrato informándoles sobre la existencia de la guía y su objetivo. En el archivo de la OCI reposa copia de dicho memorando con radicado No. I2022003610 del 26 de diciembre de 2022.</t>
  </si>
  <si>
    <t>Se realizó la actualización y publicación en la eruNET del procedimiento "PD55 Relación con entes externos" del SIG, en su versión 5 de fecha 29 de noviembre de 2022, con el fin de adicionar lineamientos orientados a una reunión preparatoria entre las diferentes áreas de la Empresa para atender de manera oportuna y concertada los requerimientos recibidos en las auditorías realizadas por la Contraloría, así como posibles reuniones aclaratorias con el ente de control, cuando haya lugar a ello.</t>
  </si>
  <si>
    <t>Se realizó una socialización de los formatos actualizados en la Dirección de Gestión Contractual: Acta de liquidación y Acta de cierre, la cual fue evaluada.</t>
  </si>
  <si>
    <t>ANÁLISIS SEGUIMIENTO OCI - Marzo 31 de 2023</t>
  </si>
  <si>
    <t>CUMPLIMIENTO a marzo 31 de 2023</t>
  </si>
  <si>
    <t>ESTADO a marzo 31 de 2023</t>
  </si>
  <si>
    <t>En el mes de enero de 2023 se implementó el Manual de Contratación y Gestión de Negocios de la Empresa MN-12, en el cual se incorporó el capítulo III de "Supervisión e Interventoría"; en consecuencia, el manual de supervisión e interventoría se eliminó del Sistema Integrado de Gestión.
Con la implementación del Manual de Contratación y Gestión de Negocios y el plan de acción institucional para la presente vigencia, se está adelantando el proceso de actualización integral de los instrumentos del Sistema Integrado de Gestión, que incorporará nuevos documentos que apoyen y fortalezcan la gestión en la etapa de ejecución de los contratos, a saber: Guía de gestión contractual, Guía de incumplimientos y Guía de garantías.</t>
  </si>
  <si>
    <t>Se llevó a cabo la socialización del Manual de Contratación y Gestión de Negocios MN-12 durante los días 18, 20 y 23 de enero, a través de reuniones virtuales por google meet en las cuales se despejaron dudas al respecto del proceso de gestión contractual y se realizaron las evaluaciones respectivas.</t>
  </si>
  <si>
    <t>De manera conjunta la Gerencia General y la Subgerencia de Planeación emitieron comunicación interna a través de la cual dan pautas a todos los colaboradores de la Empresa sobre los aspectos más relevantes a tener en cuenta en la atención de solicitudes por parte de los Entes de Control, sin perjuicio de lo establecido en el procedimiento PD-55 liderado por la Oficina de Control Interno.
La socialización se realizó a los diferentes jefes de área para que lo compartieran con sus diferentes equipos de trabajo y de manera masiva a través de una pieza de comunicación a través de correo institucional.</t>
  </si>
  <si>
    <t>2023 2023</t>
  </si>
  <si>
    <t>3.2.2.1</t>
  </si>
  <si>
    <t>3.2.3.1</t>
  </si>
  <si>
    <t>3.2.4.1</t>
  </si>
  <si>
    <t>3.2.5.1</t>
  </si>
  <si>
    <t>3.2.6.1</t>
  </si>
  <si>
    <t>Hallazgo administrativo con incidencia fiscal y presunta incidencia disciplinaria por el pago de la admon y servicios públicos por más de 8 años a los 13 locales del proyecto "Plaza de la Hoja", por no haber adelantado las gestiones pertinentes de comercialización y desvinculación de la PH por $2.819.524.851. Dadas que las acciones de comercialización de la empresa han resultado infructuosas por el alto costo de la admin que deben asumir los locales, la Empresa se centrará en el proceso del RPH.</t>
  </si>
  <si>
    <t xml:space="preserve">Hallazgo administrativo con incidencia fiscal y presunta incidencia disciplinaria por las inversiones realizadas y ejecutadas para la construcción de 10 locales comerciales en el proyecto de Vivienda de Interés Prioritario  “La  Colmena”,  los  cuales  no  se  han  podido comercializar por valor de $401.497.846. </t>
  </si>
  <si>
    <t>Hallazgo administrativo con incidencia fiscal y presunta incidencia disciplinaria por la inversión de recursos públicos en la compra de un predio, la contratación de estudios y diseños e  interventoría  para  el  proyecto  VIP,  Las  Cruces,  que  fue planteado desde el año 2014 y su ejecución no era viable, por valor de $ 1.965.388.980.53. 
El predio actualmente tiene una afectación dada la factibilidad del proyecto Cable Centro Histórico, por parte del IDU.</t>
  </si>
  <si>
    <t>Hallazgo administrativo con  incidencia  fiscal  y  presunta  disciplinaria  por  invertir recursos públicos en compra de predios, estudios y diseños e interventorías para el proyecto de vivienda  de  interés  prioritario  -  VIP,  Villa  Javier,  que  fue  planteado  desde  el  año  2014  y  su ejecución no era viable, por valor de $4.572.453.834.</t>
  </si>
  <si>
    <t xml:space="preserve">Hallazgo administrativo  con  incidencia  fiscal  y  presunta  disciplinaria  por  invertir recursos públicos en estudios y diseños e interventorías para el proyecto de vivienda de interés prioritario - VIP, Restrepo, que fue planteado desde el año 2014 y su ejecución no era viable, por valor de $400.682.537. </t>
  </si>
  <si>
    <t xml:space="preserve">Hallazgo administrativo  con  incidencia  fiscal  y  presunta  disciplinaria  por  invertir recursos públicos en estudios y diseños e interventorías para los proyectos de vivienda de interés prioritario - VIP, Calle 26 - Eduardo Umaña y Jaime Garzón, que fueron planteados desde el año 2014 y su ejecución no era viable, por valor de $918.909.756.                       </t>
  </si>
  <si>
    <t>Realizar seguimiento al desarrollo del proceso de demanda al reglamento de propiedad horizontal del conjunto residencial plaza de la hoja.</t>
  </si>
  <si>
    <t>Informes de seguimientos trimestrales</t>
  </si>
  <si>
    <t>Número de informes elaborados / Número de informes programados</t>
  </si>
  <si>
    <t>Remisión de comunicaciones oficiales solicitando la inclusión en el orden del día de la asamblea de la copropiedad la solicitud de la Empresa para proponer la modificación de los módulos de contribución para el pago de la administración de la PA.</t>
  </si>
  <si>
    <t>Comunicaciones remitidas</t>
  </si>
  <si>
    <t>Gestionar la movilización de los activos del proyecto "La Colmena", mediante la definición de un plan de mercadeo.</t>
  </si>
  <si>
    <t>Plan de mercadeo definido y gestionado para el proyecto "La Colmena"</t>
  </si>
  <si>
    <t>Un plan de mercadeo definido y gestionado</t>
  </si>
  <si>
    <t>Realizar mesas de trabajo para gestionar la movilización del activo con el IDU, en el marco del proyecto de Cable Aéreo.</t>
  </si>
  <si>
    <t>Mesas de trabajo semestrales</t>
  </si>
  <si>
    <t>Mesas de trabajo realizadas / Mesas de trabajo programadas</t>
  </si>
  <si>
    <t>Gestionar a través de la convocatoria pública ERU-CONV-AVISO-01-2023 publicada en la plataforma Secop II la selección de un desarrollador para un proyecto de Vivienda Social que permita a la empresa la recuperación de costos invertidos.</t>
  </si>
  <si>
    <t>Cumplimiento al cronograma del proceso de selección</t>
  </si>
  <si>
    <t>Actividades ejecutadas / Actividades programadas en el cronograma del proceso de selección</t>
  </si>
  <si>
    <t>Aplicar los instrumentos y mecanismos con los que cuenta la Empresa para la gestión de suelo y maduración de proyectos.</t>
  </si>
  <si>
    <t>Predios Adquiridos con la Metodología Establecida</t>
  </si>
  <si>
    <t>Número de predios adquiridos o recibidos gratuitamente con documentación soporte / Número de predios adquiridos o recibidos gratuitamente</t>
  </si>
  <si>
    <t>Para Eduardo Umaña - Calle 26, gestionar a través de la convocatoria pública ERU-CONV-AVISO-01-2023 publicada en la plataforma Secop II, la selección de un desarrollador para un proyecto de Vivienda Social que permita a la empresa la recuperación de costos invertidos.</t>
  </si>
  <si>
    <t>Teniendo en cuenta que el predio del proyecto Jaime Garzón fue recibido gratuitamente y fue restituido al IDU, aplicar los instrumentos y mecanismos con los que cuenta la Empresa para la gestión de suelo y maduración de proyectos.</t>
  </si>
  <si>
    <t>Subgerencia de Gestión Jurídica - Dirección Comercial</t>
  </si>
  <si>
    <t>Subgerencia de Gestión Inmobiliaria - Gerencia de Vivienda</t>
  </si>
  <si>
    <t>Dirección de Predios - Subgerencia de Gestión Inmobiliaria</t>
  </si>
  <si>
    <t>META</t>
  </si>
  <si>
    <t>ANÁLISIS SEGUIMIENTO OCI - Junio 30 de 2023</t>
  </si>
  <si>
    <t>CUMPLIMIENTO a junio 30 de 2023</t>
  </si>
  <si>
    <t>ESTADO a junio 30 de 2023</t>
  </si>
  <si>
    <t>Compartido</t>
  </si>
  <si>
    <t>Hallazgo administrativo con incidencia fiscal y presunta incidencia disciplinaria por el pago de la administración y servicios públicos domiciliarios por más de ocho (8) años a los trece (13) locales comerciales del proyecto “Conjunto Mixto Plaza de la Hoja” por no haber adelantado las gestiones pertinentes de comercialización y desvinculación de la propiedad Horizontal por valor de $2.819.524.851</t>
  </si>
  <si>
    <t>Hallazgo administrativo con incidencia fiscal y presunta incidencia disciplinaria por las inversiones realizadas y ejecutadas para la construcción de diez (10)  locales comerciales en el proyecto de Vivienda de Interés Prioritario “La Colmena”, los cuales no se han podido comercializar después de trascurridos seis (6) años ni han contribuido a mejorar la calidad de vida de los habitantes del sector por valor de $401.497.846</t>
  </si>
  <si>
    <t>Hallazgo administrativo con incidencia fiscal y presunta incidencia disciplinaria por la inversión de recursos públicos en la compra de un predio, la contratación de estudios y diseños e interventoría para el proyecto de vivienda de interés prioritario - VIP, Las Cruces, que fue planteado desde el año 2014 y su ejecución no era viable, por valor de $ 1.965.388.980</t>
  </si>
  <si>
    <t>Hallazgo administrativo con incidencia fiscal y presunta disciplinaria por invertir recursos públicos en compra de predios, estudios y diseños e interventorías para el proyecto de vivienda de interés prioritario - VIP, Villa Javier, que fue planteado desde el año 2014 y su ejecución no era viable, por valor de $4.572.453.834</t>
  </si>
  <si>
    <t>Hallazgo administrativo con incidencia fiscal y presunta disciplinaria por invertir recursos públicos en estudios y diseños e interventorías para el proyecto de vivienda de interés prioritario - VIP, Restrepo, que fue planteado desde el año 2014 y su ejecución no era viable, por valor de $400.682.537</t>
  </si>
  <si>
    <t xml:space="preserve">Hallazgo administrativo con incidencia fiscal y presunta disciplinaria por invertir recursos públicos en estudios y diseños e interventorías para los proyectos de vivienda de interés prioritario - VIP, Calle 26 - Eduardo Umaña y Jaime Garzón, que fueron planteados desde el año 2014 y su ejecución no era viable, por valor de $918.909.756                  </t>
  </si>
  <si>
    <t>A través de las modificaciones No. 1, 2 y 3 publicadas en la plataforma SECOP II los días 25, 31 de mayo y 9 de junio de 2023, respectivamente, se modificó el cronograma del proceso de selección ERU-CONV-AVISO-01-2023 / ERU-SOP-001-2023, incluyendo 7 actividades con el propósito de abrir un espacio para atender las observaciones de los proponentes que conforman las listas cortas de la convocatoria, estudiar de fondo los requerimientos presentados y permitir que los participantes cuenten con un término más amplio para realizar los esquemas arquitectónicos a presentar. En consecuencia, las actividades se incrementaron de 12 a 19, y la nueva fecha de selección de oferta ganadora es el 24 de agosto de 2023.
De las 19 actividades proyectadas en el cronograma del proceso de selección, al 30 de junio de 2023 se ejecutaron 14, encontrándonos ahora mismo en el término para la presentación de propuestas y cierre teniendo como plazo máximo el 18 de julio de 2023.
De acuerdo con las manifestaciones de interés y el resultado de la evaluación de los requisitos habilitantes, la lista corta de Villa Javier se conformó con 6 proponentes.
Se relacionan los enlaces que dirigen a la plataforma SECOP II donde se encuentra publicado el proceso de selección de la primera y segunda etapa, y los documentos que soportan la ejecución de las actividades descritas en el cronograma.
Link primera etapa del proceso ERU-CONV-AVISO-01-2023:
https://community.secop.gov.co/Public/Tendering/OpportunityDetail/Index?noticeUID=CO1.NTC.3927393&amp;isFromPublicArea=True&amp;isModal=False
Link segunda etapa del proceso ERU-SOP-001-2023:
https://community.secop.gov.co/Public/Tendering/OpportunityDetail/Index?noticeUID=CO1.NTC.4446566&amp;isFromPublicArea=True&amp;isModal=False</t>
  </si>
  <si>
    <t>Dado que la citación a la asamblea ordinaria de copropietarios se realiza anualmente (en el primer semestre de cada vigencia), la Empresa solicitará ante la administración de la copropiedad, convocar a una asamblea extraordinaria en el segundo semestre de 2023, para tratar el tema de la modificación del reglamento de propiedad horizontal en lo referente a los módulos de contribución. (se adjunta borrador de comunicación que se enviará en el mes de julio)</t>
  </si>
  <si>
    <t>Se avanza en la actualización del plan de mercadeo (borrador) para la comercialización de los locales, teniendo en cuenta que el proceso de venta mediante invitación pública se declaró desierto.  (se adjunta Plan de mercadeo)</t>
  </si>
  <si>
    <r>
      <t xml:space="preserve">El IDU en comunicación con radicado E2023002768 de abril de 2023 dio respuesta a la información solicitada por la Empresa sobre el predio Las Cruces, indicando lo siguiente:
</t>
    </r>
    <r>
      <rPr>
        <i/>
        <sz val="11"/>
        <rFont val="Arial"/>
        <family val="2"/>
      </rPr>
      <t xml:space="preserve"> "... de conformidad con los resultados del estudio de prefactibilidad, el predio en mención efectivamente sería requerido para el desarrollo del proyecto, particularmente en la construcción de la Estación Intermedia Las Cruces"
</t>
    </r>
    <r>
      <rPr>
        <sz val="11"/>
        <rFont val="Arial"/>
        <family val="2"/>
      </rPr>
      <t xml:space="preserve">
En la misma comunicación informó que el proyecto ha iniciado apenas la etapa de factibilidad mediante la suscripción de los contratos:
  * IDU-1735-2022 cuyo objeto es Factibilidad de dos sistemas de transporte por cable aéreo para las localidades de Santafé y La Candelaria y obras complementarias, en Bogotá. D.C.
  * IDU-1727-2022 que tiene como objeto: Interventoría integral para la factibilidad de dos sistemas de transporte por cable aéreo para las localidades de Santafé y La Candelaria y obras complementarias, en Bogotá. D.C.
En el segundo semestre se agendará mesa de trabajo para conocer sobre los avances en el tema. (se adjunta agenda de citación a la reunión)</t>
    </r>
  </si>
  <si>
    <t>ANÁLISIS SEGUIMIENTO OCI - Septiembre 30 de 2023</t>
  </si>
  <si>
    <t>CUMPLIMIENTO a septiembre 30 de 2023</t>
  </si>
  <si>
    <t>ESTADO a septiembre 30 de 2023</t>
  </si>
  <si>
    <t xml:space="preserve">El  7 de julio de 2023 con radicado: S2023003089, se remitió comunicación  a la administración de la copropiedad de Plaza de la Hoja para que en el marco de la Asamblea Extraordinaria de propietarios que se llevó a cabo el 9 de julio se incluyera en el Orden del Día  el tema de la Modificación al “Artículo 43 de Reglamento de Propiedad Horizontal” con respecto del actual porcentaje de aportes en las expensas comunes derivadas de los módulos de contribución establecidos en el Reglamento. (ver comunicación).
</t>
  </si>
  <si>
    <t xml:space="preserve">Mediante las modificaciones 5, 6 y 8 publicadas en la plataforma SECOP II los días 13, 17 de julio y 2 de agosto de 2023, respectivamente, se modificó el cronograma del proceso de selección ERU-CONV-AVISO-01-2023 / ERU-SOP-001-2023 con el fin de ampliar el tiempo para la presentación de las ofertas de los proponentes teniendo en cuenta que se recibieron  observaciones y preguntas por la mayoría de los participantes en la etapa de elaboración de los esquemas arquitectónicos razón por la cual se consideró necesario abrir un espacio con los precalificados para realizar las aclaraciones pertinentes, por lo anterior, se fijó como fecha para la presentación de las propuestas y cierre el 31 de julio de 2023 y para la selección de las mejores ofertas el 04 de septiembre de 2023. 
De acuerdo con lo mencionado, el 04 de septiembre de 2023 se publicó en la plataforma SECOP II el documento de selección de la mejor propuesta presentada para el predio VILLA JAVIER, adjudicado al Desarrollador TRIADA S.A.S., de esta manera se finalizaron las actividades dispuestas en el cronograma para la selección del desarrollador del predio y se iniciaron las gestiones para la firma del Contrato de Colaboración Empresarial estimando su suscripción el 10 de octubre de 2023. </t>
  </si>
  <si>
    <t>Para la fecha de reporte, no se han recibido predios de forma gratuita a la Empresa de Renovación y Desarrollo Urbano de Bogotá</t>
  </si>
  <si>
    <t>Se radicó la demanda el 8 de septiembre de 2023, sin que a la fecha del corte del informe haya sido admitida por el despacho judicial.
Se encuentra en estructuración el proceso de selección para la contratación del dictamen pericial, que se aportará como prueba. Se han realizado 5 mesas de trabajo (ver agendas) con la participación de profesionales del grupo de abastecimiento de la Dirección de Gestión Contractual, la Subgerencia Jurídica, la Dirección Comercial y posibles terceros interesados (El Inmobiliario, Perito Avaluador), con el fin de contextualizar la necesidad y los productos esperados. Así mismo se han solicitado cotizaciones a través de correo electrónico.</t>
  </si>
  <si>
    <t>Se actualizó el plan de mercadeo para los Locales La Colmena y se establecieron las principales actividades a realizar, de las cuales se ha avanzado en las siguientes:
* Solicitud de avalúos comerciales ante la UAECD (ya se realizó visita a los locales con el avaluador) ver comunicación radicada en la UAECD
* Valoración para la determinación de cánones de arrendamiento (ver documento)
* Contacto con interesados en arrendamiento de los locales
* Proceso de Sobre cerrado: se recibió manifestación de un interesado, se encuentra en revisión por parte de la Dirección de Gestión Contractual. (ver comunicación sobre cerrado y envío a Contractual)
*Participación en la feria de la Localidad de San Cristóbal para dar información de los locales.
https://bogota.gov.co/mi-ciudad/habitat/renobo-presento-proyecto-de-vivienda-y-locales-en-san-cristobal</t>
  </si>
  <si>
    <t>El 13 de Julio se agendo reunión con la Directora Técnica de Proyectos del IDU, Dra Martha Rocío Caldas (ver agenda y acta de reunión)
En la reunión la Dra Caldas manifestó que, hasta no tener el resultado de los contratos para determinar la factibilidad del proyecto, es imposible avanzar con la posibilidad de adquisición del predio, también manifiesta que se tiene previsto la terminación de los contratos en noviembre de 2023. Los contratos a los cuales hace referencia son  
* IDU-1735-2022 cuyo objeto es Factibilidad de dos sistemas de transporte por cable aéreo para las localidades de Santafé y La Candelaria y obras complementarias, en Bogotá. D.C.
* IDU-1727-2022 que tiene como objeto: Interventoría integral para la factibilidad de dos sistemas de transporte por cable aéreo para las localidades de Santafé y La Candelaria y obras complementarias, en Bogotá. D.C.</t>
  </si>
  <si>
    <t>Hallazgo administrativo con incidencia fiscal y presunta disciplinaria por invertir recursos públicos en estudios y diseños e interventorías para los proyectos de vivienda de interés prioritario - VIP, Calle 26 - Eduardo Umaña y Jaime Garzón, que fueron planteados desde el año 2014 y su ejecución no era viable, por valor de $918.909.756</t>
  </si>
  <si>
    <t>3.2.5.2</t>
  </si>
  <si>
    <t>3.2.5.3</t>
  </si>
  <si>
    <t>3.3.1.1</t>
  </si>
  <si>
    <t>3.3.2.1</t>
  </si>
  <si>
    <t>4.1.1</t>
  </si>
  <si>
    <t>4.2.1</t>
  </si>
  <si>
    <t xml:space="preserve">Falta de claridad en el instructivo del diligenciamiento del formato de estudios previos FT-210, especificamente para el Punto 4. </t>
  </si>
  <si>
    <t>Debilidad en los controles y lineamientos establecidos para el análisis de los aspectos técnicos de archivo descritos en los estudios previos de acuerdo a la normatividad vigente.</t>
  </si>
  <si>
    <t>Debilidad en la planeación de la fase precontractual del proceso por parte del área generadora de la necesidad a la hora de establecer los perfiles y análisis de los aspectos técnicos descritos en los estudios previos.</t>
  </si>
  <si>
    <t>Falta de lineamientos asociados a los controles desde el procedimiento PD-89  referentes a las gestiones de los servicios públicos a cargo de los arrendatarios.</t>
  </si>
  <si>
    <t>Desconocimiento de la gestión de cobro de la obligación pagada por Alianza Fiduciaria con recursos del Patrimonio Autónomo San Victorino Centro Internacional de Comercio Mayorista a PROMOAMBIENTAL por concepto de servicio de aseo</t>
  </si>
  <si>
    <t>Debilidad en el proceso de revisión del reporte CB-0115.</t>
  </si>
  <si>
    <t>Reporte inoportuno y sin revisión dado el corto plazo entre la recepción de la información remitida por parte de las entidades bancarias y la fecha de reporte del SIVICOF.</t>
  </si>
  <si>
    <t xml:space="preserve">La estructuración del estudio de mercado estimó factores como gastos proyectados a asumir por el arrendatario (Operador) para realizar obras de adecuación y poner en marcha su esquema comercial, así como el área en condiciones para realizar un aprovechamiento económico, el cual dio como resultado un valor base para la determinación del canon
</t>
  </si>
  <si>
    <t>Debilidad en la definición de criterios relacionados con la forma de pago y recursos utilizados en contratos de interventoria suscritos por la Empresa.</t>
  </si>
  <si>
    <t>Modificación y Socialización de la Guía Precontractual actualizada una vez incluídos los puntos de control establecidos, que garanticen un adecuado análisis de la totalidad de los aspectos técnicos que se deban tener en cuenta en los estudios previos, según el objeto del contrato.</t>
  </si>
  <si>
    <t>Enviar una comunicación a todos los bancos solicitando la necesidad de remitir los extractos dentro de los primeros 3 días hábiles del mes para disponer de la información requerida para reportar a la Contraloría.</t>
  </si>
  <si>
    <t>Socializar el Procedimiento PD-89 Arriendo de Inmuebles, para reforzar los lineamientos establecidos para establecer el valor del canon de arrendamiento.</t>
  </si>
  <si>
    <t>Instructivo Estudio previo FT-210 Punto 4. Criterios de selección actualizado</t>
  </si>
  <si>
    <t>Instructivo actualizado / Instructivo programado a actualizar</t>
  </si>
  <si>
    <t>Guía Precontractual actualizada que aplica la Empresa socializada</t>
  </si>
  <si>
    <t>Guia Actualizada
Número de socializaciones efectuadas / Número de socializaciones programadas</t>
  </si>
  <si>
    <t>Procedimiento PD-89 Arriendo de Inmuebles ajustado</t>
  </si>
  <si>
    <t>Número de acciones incluídas en el Procedimiento PD-89 / Número de acciones planteadas a incluir</t>
  </si>
  <si>
    <t xml:space="preserve">Actualización del procedimiento </t>
  </si>
  <si>
    <t>Actualización del procedimiento 
Número de socializaciones efectuadas / Número de socializaciones programadas</t>
  </si>
  <si>
    <t>Protocolo de revisión integral</t>
  </si>
  <si>
    <t>Protocolo de revisión integral para el reporte de SIVICOF implementado</t>
  </si>
  <si>
    <t>Extractos bancarios recibidos conforme al plazo establecido</t>
  </si>
  <si>
    <t>Número Extractos bancarios mensuales recibidos / Número Extractos bancarios que se debe entregar dentro del plazo establecido</t>
  </si>
  <si>
    <t>Procedimiento PD-89 Arriendo de Inmuebles socializado</t>
  </si>
  <si>
    <t>Socializaciones realizadas y evaluadas su efectividad / Socializaciones programadas</t>
  </si>
  <si>
    <t xml:space="preserve">Dirección de Gestión Contractual </t>
  </si>
  <si>
    <t xml:space="preserve">Subgerencia de Gestión Corporativa - Proceso de Gestión Documental. </t>
  </si>
  <si>
    <t>Hallazgo administrativo con presunta incidencia disciplinaria por vulnerar el principio de planeación y transparencia del Contrato de arrendamiento de inmueble 356 de 2022</t>
  </si>
  <si>
    <t>Hallazgo administrativo con presunta incidencia disciplinaria por la carencia de verificación de algunas condiciones generales del Acuerdo 049 de 2000 “Por el cual se desarrolla el artículo del Capítulo 7 “Conservación de Documentos”, del Contrato de arrendamiento de inmueble 356 de 2022</t>
  </si>
  <si>
    <t>Hallazgo administrativo con presunta incidencia disciplinaria, por deficiencias en la elaboración de los estudios previos del Contrato de Consultoría No. 207-2022 lo que generó una adición del 49%</t>
  </si>
  <si>
    <t>Hallazgo administrativo y fiscal por valor $176.049.153 con presunta incidencia disciplinaria por una ineficiente gestión de cobro de la obligación pagada por Alianza Fiduciaria con recursos del Patrimonio Autónomo San Victorino Centro Internacional de Comercio Mayorista a PROMOAMBIENTAL por concepto de servicio de aseo, conforme las facturas por los períodos comprendidos entre el 12 de febrero de 2018 y el 28 de febrero de 2019</t>
  </si>
  <si>
    <t>Hallazgo administrativo con presunta incidencia disciplinaria por inconsistencias en la información reportada en el formato CB-0115 – Informe sobre Recursos de Tesorería, en la rendición de la cuenta de la ERU en el aplicativo de SIVICOF</t>
  </si>
  <si>
    <t>Hallazgo administrativo con incidencia fiscal por $7.532.134.076 y presunta incidencia disciplinaria, por deficiencia en los estudios previos elaborados por la Empresa de Renovación y Desarrollo Urbano – ERU, para determinar el valor del canon de arrendamiento, lo que género que los predios denominados manzanas 10 y 22, y el mobiliario tipo contendor fueran arrendados por un menor valor</t>
  </si>
  <si>
    <t>Hallazgo administrativo y fiscal por valor de $172.998.957 y presunta incidencia disciplinaria por la celebración de un contrato de interventoría y pago del 5% del valor pactado, con recursos públicos, cuando dichas obras se realizarían por un desarrollador privado bajo su cuenta y riesgo y sin la mediación de recursos públicos</t>
  </si>
  <si>
    <t>Mediante las modificaciones 5, 6 y 8 publicadas en la plataforma SECOP II los días 13, 17 de julio y 2 de agosto de 2023, respectivamente, se modificó el cronograma del proceso de selección ERU-CONV-AVISO-01-2023 / ERU-SOP-001-2023 con el fin de ampliar el tiempo para la presentación de las ofertas de los proponentes teniendo en cuenta que se recibieron  observaciones y preguntas por la mayoría de los participantes en la etapa de elaboración de los esquemas arquitectónicos razón por la cual se consideró necesario abrir un espacio con los precalificados para realizar las aclaraciones pertinentes, por lo anterior, se fijó como fecha para la presentación de las propuestas y cierre el 31 de julio de 2023 y para la selección de las mejores ofertas el 04 de septiembre de 2023. 
De acuerdo con lo mencionado, el 04 de septiembre de 2023 se publicó en la plataforma SECOP II el documento de selección de la mejor propuesta presentada para el predio EDUARDO UMAÑA, adjudicado al Desarrollador TRIADA S.A.S., de esta manera se finalizaron las actividades dispuestas en el cronograma para la selección del desarrollador del predio y se iniciaron las gestiones para la firma del Contrato de Colaboración Empresarial estimando su suscripción el 10 de octubre de 2023.</t>
  </si>
  <si>
    <t>ANÁLISIS SEGUIMIENTO OCI - Diciembre 31 de 2023</t>
  </si>
  <si>
    <t>CUMPLIMIENTO a diciembre 31 de 2023</t>
  </si>
  <si>
    <t>ESTADO a diciembre 31 de 2023</t>
  </si>
  <si>
    <t xml:space="preserve">Subgerencia Jurídica </t>
  </si>
  <si>
    <t>Se adelanto la actualización de los lineamientos generales de la guía GI-55 sobre la etapa precontractual, modalidades de selección de contratistas y vinculación de colaboradores de la Empresa y se publicó en intranet.
Así mismo, se realizó la socialización de la actualización a través de correo electrónico masivo a todos los colaboradores de la Empresa.</t>
  </si>
  <si>
    <t>Se adelanto la actualización del formato FT 210 Estudios y documentación previa para la contratación directa en el numeral 4 Criterios de selección, con el fin de dejar clara la instrucción en la forma de diligenciamiento del mismo y se publicó en la intranet.
Así mismo, se realizó la socialización de la actualización a través de correo electrónico masivo a todos los colaboradores de la Empresa.</t>
  </si>
  <si>
    <t xml:space="preserve">Teniendo en cuenta que la Asamblea de Copropietarios del Conjunto Mixto Plaza de la Hoja es anual y la próxima será en el 2024, la Empresa ha adelantado gestiones que permitan la modificación del RPH:
Se suscribió el contrato No. 408-2023 con la firma WR INGENIEROS AVALUADORES S.A.S como perito avaluador, cuyo objeto es "Contratar la elaboración de un dictamen pericial judicial conforme a los requisitos del Artículo 266 y S.S. del código general del proceso, frente al instrumento público de constitución del RPH del Conjunto Mixto Plaza de la Hoja, en lo que respecta a la determinación o fijación de los módulos de contribución para el pago de las expensas comunes de la copropiedad". (ver MINUTA Cto  408-2023 WR INGE AVAL)
</t>
  </si>
  <si>
    <t>Se instauró demanda  la cual fue asignada al Juzgado 16 Civil Municipal de Bogotá, con fecha de radicación 15 de noviembre de 2023. (ver Reporte Radicacion demanda). El proceso se encuentra al despacho para admitir o inadmitir la demanda.
Se suscribió el contrato No. 408-2023 con la firma WR INGENIEROS AVALUADORES S.A.S como perito avaluador, cuyo objeto es "Contratar la elaboración de un dictamen pericial judicial conforme a los requisitos del Artículo 266 y S.S. del código general del proceso, frente al instrumento público de constitución del RPH del Conjunto Mixto Plaza de la Hoja, en lo que respecta a la determinación o fijación de los módulos de contribución para el pago de las expensas comunes de la copropiedad". (ver MINUTA Cto  408-2023 WR INGE AVAL)</t>
  </si>
  <si>
    <t>Dirección Comercial  - Subgerencia de Planeación y Administración de proyectos</t>
  </si>
  <si>
    <t xml:space="preserve">Con fecha 24 de octubre de 2022, se publicó la versión cuatro del procedimiento Código: PD-89 Arriendo de Inmuebles, en la cual se incluyó un ajuste en el numeral 2 Lineamientos o Políticas de Operación "Establecer el área arrendable del predio considerando su destinación"
Ver versión en el link :     
http://186.154.195.124/sites/default/files/documentos/PD-89%20Arriendo%20Inmuebles%20V4.pdf
La socialización del procedimiento se realizó el 27 de octubre de 2022.                                                </t>
  </si>
  <si>
    <t>En agosto de 2022 el procedimiento "PD-89 Arriendo de Inmuebles" fue revisado y ajustado en el numeral 2 LINEAMIENTOS O POLÍTICAS DE OPERACIÓN, incluyendo aspectos a tener en cuenta para la determinación de los cánones de arrendamiento; así mismo, se estableció un control en la actividad 8 del numeral 5 DESCRIPCION DE ACTIVIDADES,  con el fin de que se verifique que los estudios previos contengan los aspectos que fueron considerados para la determinación del canon de arrendamiento; esta modificación se publicó en la Erunet bajo la versión 3, en el enlace:
http://186.154.195.124/sites/default/files/documentos/PD-89_Arriendo_Inmuebles_V3.pdf
En octubre se programó reunión del equipo de la Dirección Comercial para considerar ajustes adicionales en el procedimiento en cuanto al estudio de mercado y fijación del canon.</t>
  </si>
  <si>
    <t>Procedimiento PD89 actualizado</t>
  </si>
  <si>
    <t>Actualización procedimiento "PD-89 Arriendo de Inmuebles"</t>
  </si>
  <si>
    <t>Revisar y ajustar el procedimiento "PD-89 Arriendo de Inmuebles", en cuanto a los lineamientos para la definición del canon de arrendamiento.</t>
  </si>
  <si>
    <t>La estructuración del estudio de mercado estimó factores como gastos proyectados a asumir por el arrendatario (Operador) para realizar obras de adecuación y poner en marcha su esquema comercial, así como el área en condiciones para realizar un aprovechamiento económico, el cual dio como resultado un valor base para la determinación del canon.</t>
  </si>
  <si>
    <t>Hallazgo administrativo con incidencia fiscal por TRES MIL TRESCIENTOS TREINTA Y NUEVE MILLONES TRESCIENTOS CUARENTA Y OCHO MIL NOVECIENTOS CUARENTA Y UN PESOS ($3.339.348.941)  y presunta incidencia disciplinaria, por deficiencia en la estructuración de los estudios de mercado, lo que generó el pago del arrendamiento por un valor menor de las manzanas 10 y 22, sector  San Victorino.</t>
  </si>
  <si>
    <t>3.5.1</t>
  </si>
  <si>
    <t>Oficina de Control Interno</t>
  </si>
  <si>
    <t>Se realizó la segunda jornada de autocontrol mediante la conferencia "Relación con Entes de Control", de forma presencial, el día 29 de noviembre de 2022, la cual fue acompañada por una campaña de expectativa a través de correos electrónicos remitidos por la Oficina Asesora de Comunicaciones.
La temática abordada por los colaboradores de la Oficina de Control Interno de la Empresa, contó con 8 capítulos a saber:
1. Roles de la Oficina de Control Interno Decreto 648 de 2017
2. Relación con Entes Externos de Control
3. Procedimiento PD55 - Relación con Entes Externos de Control
4. Flujograma general – Atención Presencial
5. Consecuencia del incumplimiento de los términos
6. Indicador - Integralidad, Coherencia y Oportunidad en las Respuestas a los Requerimientos de los Entes de Control
7. Anexo para la Rendición de Cuentas sistema de vigilancia y control fiscal - SIVICOF “Procedimiento: Seguimiento y Control a la Gestión Institucional”
8. Plan de Mejoramiento Contraloría de Bogotá</t>
  </si>
  <si>
    <t>Se realizó campaña de Autocontrol, de forma virtual, la cual inició el 24 de junio de 2022 por medio de correos electrónicos de expectativa, remitidos a través de la Oficina Asesora de Comunicaciones.
El día 29 de junio de se remitió a los correos institucionales la encuesta "Pon a prueba tus conocimientos y gana espectaculares premios", relacionada con temas de la primera y segunda línea de defensa; una vez analizados los resultados, se realizarán las acciones de fortalecimiento de forma virtual, con el propósito de afianzar los conocimientos e implementación de las Líneas de defensa.
Se presento Informe Fortalecimiento Autocontrol - Primera Jornada 2022 Radicado interno I2022002831 de fecha 26 de septiembre de 2022.</t>
  </si>
  <si>
    <t>Jornada de autocontrol realizada</t>
  </si>
  <si>
    <t>Jornada autocontrol</t>
  </si>
  <si>
    <t>Realizar una jornada de autocontrol donde se incorporen temas relacionados con la importancia de la atención de requerimientos de la Contraloría, la oportunidad, veracidad, coherencia y responsabilidad en los diferentes niveles de la Empresa.</t>
  </si>
  <si>
    <t>Todas las subgerencias</t>
  </si>
  <si>
    <t>Para dar cumplimiento a la acción propuesta y su objetivo final, se realizaron las siguientes gestiones:
Incluir en los contratos suscritos en relación con los bienes de interés cultural, la obligación de gestionar los trámites de autorización ante las autoridades competentes, a la luz de las normas vigentes. Lo anterior se puede evidenciar en los siguientes contratos:
Contrato 074 de 2022 para la elaboración de los estudios y diseños técnicos de los proyectos de restauración y la gestión y obtención de los permisos, autorizaciones y licencias correspondientes para la intervención de los edificios San Eduardo, San Lucas, y Paulina Ponce de León, inmuebles localizados en el bien de interés cultural del ámbito nacional del complejo hospitalario San Juan de Dios.
Contrato 075 de 2022 Para realizar la interventoría integral al contrato de consultoría cuyo objeto es "Elaboración de los estudios y diseños técnicos, los proyectos de restauración; y la gestión y obtención de los de los permisos, autorizaciones y licencias correspondientes para la intervención de los edificios San Eduardo, San Lucas, y Paulina Ponce de León, inmuebles localizados en el bien de interés cultural del ámbito nacional del complejo hospitalario San Juan de Dios.
Contrato 063 de 2021 del PAD San Juan de Dios - Diseño de espacios emblemáticos derivados del concurso de arquitectura: El consultor debe adelantar los permisos y autorizaciones ante el Ministerio de Cultura y demás instancias que el proyecto requiera, como Curaduría Urbana, Servicios Públicos, permisos ambientales o los demás que apliquen. 
 Contrato 065 del PAD San Juan de Dios - Interventoría a los diseños de espacios emblemáticos derivados del concurso de arquitectura: El interventor debe acompañar y verificar la solicitud y obtención de los permisos y autorizaciones ante el Ministerio de Cultura y demás instancias que el proyecto requiera, como Curaduría Urbana, Servicios Públicos,
Se adjuntan los contratos para la verificación pertinente.</t>
  </si>
  <si>
    <t>Al respecto desde la Subgerencia de Planeación (Gerencia proyecto San Juan de Dios) se han adelantado las siguientes acciones:
1. Contrato 063 del PAD San Juan de Dios - Diseño de espacios emblemáticos derivados del concurso de arquitectura: El consultor debe adelantar los permisos y autorizaciones ante el Ministerio de Cultura y demás instancias que el proyecto requiera, como Curaduría Urbana, Servicios Públicos, permisos ambientales o los demás que apliquen. 
Estado: Contrato en ejecución. (Adjunto contrato).
2. Contrato 065 del PAD San Juan de Dios - Interventoría a los diseños de espacios emblemáticos derivados del concurso de arquitectura: El interventor debe acompañar y verificar la solicitud y obtención de los permisos y autorizaciones ante el Ministerio de Cultura y demás instancias que el proyecto requiera, como Curaduría Urbana, Servicios Públicos,
Estado: Contrato en ejecución. Permisos ambientales o los demás que apliquen. (Adjunto contrato)
3. Proceso de invitación pública No. PAD-SJD-IP-05-2021 - Consultoría para los diseños de restauración integral de los tres pabellones de San Juan de Dios: Incluye el trámite y obtención de autorizaciones y licencias requeridas para ejecutar los proyectos. 
Estado: Proceso adjudicado, contrato por firmar. (Adjunto anexo técnico).
4. Proceso de selección simplificada PAD-SJD-SS-04-2021 - Interventoría a la consultoría para los diseños de restauración integral de los tres pabellones de San Juan de Dios: Incluye el seguimiento y acompañamiento al trámite y obtención de autorizaciones y licencias requeridas para ejecutar los proyectos. 
Estado: En proceso de selección. (Adjunto anexo técnico).</t>
  </si>
  <si>
    <t xml:space="preserve">Nro contratos suscritos que incluyan trámites de autorización ante autoridades competentes /Nro contratos que deben incluir trámites de autorización requeridas ante autoridades competentes  </t>
  </si>
  <si>
    <t>Contratos suscritos con obligación definida para el tramite de autorizaciones</t>
  </si>
  <si>
    <t>Incluir en los contratos que se suscriban para intervenir los inmuebles BICN, la obligación de gestionar los trámites de autorización ante las autoridades competentes, a la luz de las normas vigentes.</t>
  </si>
  <si>
    <t>* Cambio de norma para la intervención de bienes de interés cultural del ámbito nacional - BICN que modificó los requisitos para la intervención de los inmuebles.
* Condiciones de urgencia manifiesta que ponían en riesgo de colapso de elementos y/o de mayor deterioro de los inmuebles patrimoniales.</t>
  </si>
  <si>
    <t>Hallazgo administrativo por intervenir bienes de interés cultural sin la autorización del Ministerio de Cultura</t>
  </si>
  <si>
    <t>3.2.1.2</t>
  </si>
  <si>
    <t>2021 2021</t>
  </si>
  <si>
    <t>El 10 de octubre de 2022 se realizó la tercera reunión trimestral de revisión y actualización del campo "estado del proyecto" sobre el listado de predios generado por el módulo JSP7, con corte a 30 de septiembre de 2022; como soportes se anexaron acta con firma de los asistentes (Director Comercial, Gestor Senior III y Gestor Senior II de la Dirección Comercial), agenda de la citación y el listado de predios (resaltados en amarillo los que tuvieron modificación).
La revisión se continuará de acuerdo con lo establecido en el PROTOCOLO ESTADOS BASE DE DATOS DE PREDIOS - MÓDULO JSP7, documentado en el Sistema Integrado de Gestión SIG, con el Código GI-46 (página 7 literal b):
http://186.154.195.124/sites/default/files/documentos/GI-46%20Proto%20estado%20BD%20predios%20JSP7.pdf
Adicionalmente, como parte del autocontrol, se siguen llevando a cabo reuniones con el profesional de la Dirección de Predios encargado de alimentar el módulo del sistema JSP7 para cruce y revisión de la información.</t>
  </si>
  <si>
    <t>El 15 de julio de 2022 se realizó la segunda reunión con el Director Comercial para revisión del Estado de los predios, sobre el archivo generado desde el JSP7, con corte a 30 de junio de 2022, como resultado se ajustaron los estados que habían variado, quedando actualizada la base (ver reporte- los ajustes se encuentran resaltados en rojo). La próxima reunión se encuentra programada para octubre.
Por otra parte, se programaron reuniones periódicas con el profesional de la Dirección de Predios que realiza el cargue y actualización en el JSP7, de la información generada en el proceso de adquisición, con el fin de conciliar y verificar que todos los predios ingresados desde esa Dirección sean reportados para administración.  A septiembre 30 se han realizado 3 reuniones. 11 de julio, 2 de agosto y 6 de septiembre.  Se tienen programadas en el calendario, reuniones mensuales de cruce y revisión de información de la Base de Datos. (ver agendas y actas de reunión)</t>
  </si>
  <si>
    <t>Se programaron reuniones trimestrales con el Director Comercial para la revisión del Estado de los predios, la   primera se llevó a cabo el 4 de abril de 2022. (ver agenda). Se tiene proyectada la siguiente reunión para el mes de Julio de 2022
Se trabajó y diseñó un reporte generado desde el aplicativo JSP7 (ver reporte) , en el que se incluye la fecha de generación del reporte y los datos de los predios ( Folio, Chip, Nombre del predio-RT, Dirección, Proyecto, Estado Proyecto, Nombre Administrador, Estado base Administ, entre otros).  El reporte incluye la Base General, es decir: Los predios administrados (en inventario) y los predios que ya han sido transferidos o entregados sobre los que se lleva una traza histórica (estos ya no hacen parte del inventario). Se adjunta reporte en el que se relacionan 812 Predios, de los cuales 632 conforman el inventario administrado, 167 se han entregado y 13 se han transferido de estos dos últimos que suman 180, el sistema mantiene la historia, pero no se incluyen en el conteo para administrar.</t>
  </si>
  <si>
    <t>Al finalizar la vigencia 2021 se generó el listado en excel de predios en administración, desde el sistema, para que sea revisado el estado y si requiere alguna modificación se ajustará en el mes de enero.
Se diseñará y pondrá en funcionamiento, un reporte en donde se identifique la fecha y el periodo de generación de la información. (28/02/2022).</t>
  </si>
  <si>
    <t>No. de revisiones realizadas/No. de revisiones programadas</t>
  </si>
  <si>
    <t>Revisión reportes predios sistema JSP7</t>
  </si>
  <si>
    <t>Realizar una revisión periódica que permita verificar el estado de los predios, de acuerdo con el reporte generado por el sistema JSP7.</t>
  </si>
  <si>
    <t>La fecha de corte de la información remitida al ente de control difiere de la del  informe de gestión a 31 de diciembre de 2020,  lo que genera diferencia en el estado que se reporta en el listado emitido en junio de 2021 por la herramienta del sistema JSP7 ( que se diseño y fue puesta en marcha en mayo 2021)</t>
  </si>
  <si>
    <t>Hallazgo administrativo con presunta incidencia disciplinaria por suministrar información oficial en el desarrollo de la Auditoria, que difiere con la información reportada en el Sistema de Vigilancia y Control Fiscal –SIVICOF a través de los documentos y formatos electrónicos desarrollados para este fin; con relación a la base de datos de los predios que son de propiedad de la ERU.</t>
  </si>
  <si>
    <t>Dirección de Gestión Contractual</t>
  </si>
  <si>
    <t>A través de radicado I2022003171 de fecha 4 de noviembre de 2022 la DGC realizó seguimiento de manera aleatoria al cargue de documentos de ejecución contractual en la plataforma Secop, reportando a los supervisores las situaciones encontradas.</t>
  </si>
  <si>
    <t>A través de radicado I2022002556 de fecha 26 de agosto de 2022 la DGC realizó seguimiento de manera aleatoria al cargue de documentos de ejecución contractual en la plataforma Secop, reportando a los supervisores las situaciones encontradas.</t>
  </si>
  <si>
    <t>A través de radicado S2022001559 de fecha 22 abril de 2022  la DGC  realizó seguimiento en el diligenciamiento de la fecha de inicio en el secop, de algunos contratos, reportando a los supervisores las situaciones encontradas.</t>
  </si>
  <si>
    <t>A través de radicado I2022000911 de fecha 16 de marzo de 2022  la DGC realizó seguimiento en el diligenciamiento de la fecha de inicio en el secop, de algunos contratos, reportando a los supervisores las situaciones encontradas.</t>
  </si>
  <si>
    <t>A través de radicado I2021003336, I2021003337 y I2021003339 de fecha 15 de diciembre de 2021 de manera aleatoria, la DGC realizó seguimiento en el diligenciamiento de la fecha de inicio en el secop, de algunos contratos, reportando a los supervisores las situaciones encontradas.</t>
  </si>
  <si>
    <t xml:space="preserve"> No. reportes realizados y remitidos / No. reportes programados</t>
  </si>
  <si>
    <t>Reporte de inconsistencias</t>
  </si>
  <si>
    <t>Realizar seguimiento al cargue de documentos de ejecución contractual en la plataforma Secop a través de una verificación aleatoria, reportando las inconsistencias encontradas a los supervisores.</t>
  </si>
  <si>
    <t>Debilidades en los controles y el seguimiento al oportuno y correcto registro en la plataforma del Secop.</t>
  </si>
  <si>
    <t>Hallazgo administrativo por diferencias en las fechas de inicio y finalización del contrato 019 de 2020 entre la información reportada en el Sistema Electrónico para la Contratación Pública SECOP II y la registrada en los certificados de cumplimiento e informe de actividades.</t>
  </si>
  <si>
    <t>3.1.3.1</t>
  </si>
  <si>
    <t>A través de radicado S2022001559 de fecha 22 abril de 2022 y de correo electronico de fechas  29 de abril de 2022 y  22 de junio de 2022 la DGC realizó seguimiento de manera aleatoria al cargue de documentos de ejecución contractual en la plataforma Secop, reportando a los supervisores las situaciones encontradas.</t>
  </si>
  <si>
    <t>A través de radicado I2022000911 de fecha 16 de marzo de 2022 la DGC realizó seguimiento de manera aleatoria al cargue de documentos de ejecución contractual en la plataforma Secop, reportando a los supervisores las situaciones encontradas.</t>
  </si>
  <si>
    <t>A traves de radicado I2021003338 de fecha 15 de diciembre de 2021 la DGC realizó seguimiento de manera aleatoria al cargue de documentos de ejecución contractual en la plataforma Secop, reportando a los supervisores las situaciones encontradas</t>
  </si>
  <si>
    <t>Falta de  seguimiento al cumplimiento de las acciones formuladas en el plan de mejoramiento.</t>
  </si>
  <si>
    <t>Hallazgo administrativo por la falta de efectividad de la acción formulada al Hallazgo 3.1.3.5, acción 1; en el Plan de Mejoramiento de la ERU correspondientes a la Auditoria de Regularidad No. 65 relacionado con publicación extemporánea de información en la plataforma SECOP II.</t>
  </si>
  <si>
    <t>3.1.2.2</t>
  </si>
  <si>
    <t>A través de radicado I2021003338 de fecha 15 de diciembre de 2021 la DGC realizó seguimiento de manera aleatoria al cargue de documentos de ejecución contractual en la plataforma Secop, reportando a los supervisores las situaciones encontradas.</t>
  </si>
  <si>
    <t xml:space="preserve">Falta de procedimientos que den lineamientos claros sobre publicidad de información en Secop. </t>
  </si>
  <si>
    <t>Hallazgo administrativo por la falta de efectividad de la acción formulada al Hallazgo 3.1.3.4, acción No 4; en el Plan de Mejoramiento de la ERU correspondientes a la Auditoria de Regularidad No. 65 relacionado con la omisión publicación de documentos contractuales en el SECOP II.</t>
  </si>
  <si>
    <t>3.1.2.1</t>
  </si>
  <si>
    <t>Subgerencia de Gestión Corporativa, Dirección de Gestión Contractual y Oficina de Comunicaciones</t>
  </si>
  <si>
    <t>A traves de correo electronico de fecha 14 de enero de 2022 se socializó el procedimiento PD-94 "Publicación de informes y pagos a contratistas a través de la plataforma SECOP II o su equivalente".</t>
  </si>
  <si>
    <t>A través de correo electrónico de fecha 31 de diciembre de 2021 se socializó el procedimiento PD-94 "Publicación de informes y pagos a contratistas a través de la plataforma SECOP II o su equivalente".</t>
  </si>
  <si>
    <t xml:space="preserve">Dos socializaciones ejecutadas </t>
  </si>
  <si>
    <t xml:space="preserve">Socializaciones </t>
  </si>
  <si>
    <t>Realizar dos socializaciones del procedimiento del cargue de la información al SECOP.</t>
  </si>
  <si>
    <t>Subgerencia Corporativa, Dirección de Gestión Contractual y Subgerencia de Planeación (Apoyo)</t>
  </si>
  <si>
    <t>La DGC en conjunto con la Subgerencia de Gestión Corporativa elaboró el procedimiento PD-94 de fecha 23 de diciembre 2021 "Publicación de informes y pagos a contratistas a través de la plataforma SECOP II o su equivalente" el cual se encuentra publicado en la intranet.</t>
  </si>
  <si>
    <t>Un procedimiento publicado (intranet) y socializado.</t>
  </si>
  <si>
    <t>Un procedimiento publicado (intranet) y socializado</t>
  </si>
  <si>
    <t>Elaborar un procedimiento que contenga controles y lineamientos en la oportunidad y completitud para el cargue de documentos de ejecución del contrato en el SECOP.</t>
  </si>
  <si>
    <t>Subgerencia de Planeación y Administración de Proyectos</t>
  </si>
  <si>
    <t>El repositorio de información que da cumplimiento a la acción conforme a lo reportado en el seguimiento anterior está disponible en el siguiente enlace: \\192.168.10.203\Institucional\SPAP\planeacion\28 PLANES\Información reportes 2022</t>
  </si>
  <si>
    <t>En cumplimiento de la acción prevista, la Subgerencia de Planeación y Administración de Proyectos inició el alistamiento y alimentación del repositorio de información relacionada con los reportes de información asociadas al cumplimiento de metas y los proyectos de inversión. El repositorio se encuentra ubicado en la siguiente ruta del Owncloud de la Empresa \\192.168.10.203\Institucional\SPAP\planeacion\28 PLANES\Información reportes 2022 y cuenta con 13 reportes generados desde enero de 2022 a la fecha. La ubicación de la carpeta garantiza la seguridad de la información, así como su disponibilidad inmediata.</t>
  </si>
  <si>
    <t>La subgerencia de Planeación y Administración de Proyectos adelantó un inventario que lista los diferentes reportes, informes o datos que se generan desde el área, con el fin de definir la arquitectura del repositorio y los lineamientos a documentar para su funcionamiento, el siguiente paso es identificar cuales están exclusivamente asociados y metas y proyectos de inversión. Se adjunta primer inventario realizado y la frecuencia de reportes. De igual manera se incluyó en el mapa de oportunidades del proceso de Direccionamiento Estratégico.</t>
  </si>
  <si>
    <t xml:space="preserve">No. De informes para usuarios externos incorporados en el repositorio / No. De informes para usuarios externos generados </t>
  </si>
  <si>
    <t>Estado del Repositorio creado e implementado</t>
  </si>
  <si>
    <t>Implementar un repositorio de información donde la subgerencia de Planeación incorpore los reportes de información que se envían a usuarios externos en relación con las metas y los proyectos de inversión, teniendo en cuenta la cronología y fechas de corte.</t>
  </si>
  <si>
    <t>De acuerdo con lo reportado por el ente de control, se encontró incoherencia en la información reportada por parte de la empresa en el factor ODS. Se presentan inconsistencias por falta de puntos de control y de definición de la información que debe ser reportada.</t>
  </si>
  <si>
    <t>Hallazgo administrativo por incoherencia e inconsistencia en los datos reportados de la inversión realizada por la ERU en los factores PACA y ODS.</t>
  </si>
  <si>
    <t>3.1.1.2</t>
  </si>
  <si>
    <t>Posterior a la revisión realizada en el primer trimestre del año y validando el contenido del procedimiento "PD-02 Programación y seguimiento al Plan de Acción Institucional", se determinó que aunque no es documento sobre reporte de cumplimiento de metas, su objetivo es "Definir las líneas estratégicas y de acción de la Empresa, que orienten la toma de decisiones y las actividades con el fin de lograr los objetivos estratégicos propuestos, teniendo en cuenta su capacidad y recursos, garantizando a su vez coherencia con políticas, normas, planes y programas distritales" y por ende es el documento donde se establecen los lineamientos para generar los instrumentos de planeación que son objeto de reportes; es por ello que como la intención de la acción es la definición de lineamientos y puntos de control para los reportes de metas, la Subgerencia de Planeación y Administración de Proyectos, identificó la conveniencia de que estos sean incorporados en el referido documento completando el ciclo desde la creación del instrumento, hasta la generación de reportes y su archivo.
En ese sentido en el mes de agosto se actualizó el procedimiento PD-02 y se socializó con las personas encargadas de su gestión que a la vez fue con quienes se trabajó la modificación señalada.
El procedimiento actualizado se puede ubicar en el siguiente enlace: http://186.154.195.124/sites/default/files/documentos/PD-02%20Progr%20seguim%20plan%20acci%20V4.pdf</t>
  </si>
  <si>
    <t>De acuerdo con la revisión realizada a la documentación asociada al proceso de Direccionamiento Estratégico en el sistema integrado de gestión, se identificó que ninguno de los documentos existentes se relaciona con la generación de reportes más allá del seguimiento a planes y metas, por lo cual se elaborará una guía que contenga tanto los lineamientos requeridos como el paso a paso para su cumplimiento.</t>
  </si>
  <si>
    <t>1 documento con lineamientos y controles incorporados</t>
  </si>
  <si>
    <t>Documento con lineamientos y controles incorporados</t>
  </si>
  <si>
    <t>Definición de lineamientos y puntos de control en el proceso de Direccionamiento Estratégico, en relación con los reportes de información asociada con los reportes de metas y proyectos de inversión a usuarios externos.</t>
  </si>
  <si>
    <t>Subgerencia Desarrollo de Proyectos, Subgerencia de Gestión Corporativa y Subgerencia de Planeación</t>
  </si>
  <si>
    <t>En el periodo comprendido entre el 26 de mayo de 2021 y el 05 de octubre de 2021 se realizaron mesas de trabajo internas con las diferentes dependencias de la entidad, con el objetivo de identificar todos los proyectos que aportaran a la gestión ambiental de la ciudad, y las mesas externas con la SDA, en donde se le indicaban los avances que se tenían con relación a la reformulación y concertación del PACA para la vigencia 2021. Anexos 3 y 4.</t>
  </si>
  <si>
    <t xml:space="preserve">Actas de reunión firmadas por las partes con avances y compromisos </t>
  </si>
  <si>
    <t>Acta de reunión</t>
  </si>
  <si>
    <t>Seguimiento semestral de los avances de las actividades y ejecución presupuestal de las metas definidas en el PACA, en concordancia con el SEGPLAN, SIVICOF y los lineamientos de las Secretaría Distrital de Ambiente, registrando los avances en actas con compromisos.</t>
  </si>
  <si>
    <t>De acuerdo con lo reportado por el ente de control, se encontró incoherencia en la información reportada por parte de la empresa en el factor PACA . Se presentan inconsistencias por falta de puntos de control y de definición de la información que debe ser reportada.</t>
  </si>
  <si>
    <t>Subgerencia de Gestión Corporativa - Presupuesto - Contabilidad - Tesorería</t>
  </si>
  <si>
    <t>En reunión de seguimiento al proceso de gestión financiera adelantada el 23 de febrero de 2022 se evaluaron cuatro escenarios para la priorización de actividades funcionales del equipo financiero, en las cuales se analizaron las fechas más críticas y que incidieran directamente en la presentación de informes a los entes administrativos y de control.
En consecuencia, se expidió la comunicación interna I2022000718 (soporte ubicado en TAMPUS) mediante la cual se fija el calendario de actividades financieras para la vigencia 2022, al tiempo que se dictan algunas recomendaciones que complementan este objetivo.</t>
  </si>
  <si>
    <t>Se está recopilando la información de procedimientos, circulares y directivas vigentes para establecer el mecanismo más idóneo que permita cumplir efectivamente con la acción.</t>
  </si>
  <si>
    <t xml:space="preserve">Un documento de instructivo publicado y socializado </t>
  </si>
  <si>
    <t xml:space="preserve">Instructivo de priorización para la elaboración, presentación y entrega de información </t>
  </si>
  <si>
    <t>Definir las directrices de priorización para la elaboración, presentación y entrega de información a los organismos administrativos y de control frente a otras actividades funcionales de las áreas de presupuesto, tesorería y contabilidad de la Subgerencia Corporativa.</t>
  </si>
  <si>
    <t>El Formato CBN-1001- PAC diseñado por la Contraloría de Bogotá no se encuentra acorde con el Catálogo de Cuentas Presupuestales, así como el cargue manual y la simultaneidad de tareas realizadas durante los primeros días de cada mes en el área presupuesto no permite una plena atención en la construcción de los informes de seguimiento presupuestal</t>
  </si>
  <si>
    <t>Hallazgo administrativo con presunta incidencia disciplinaria por falta de reporte e inconsistencias en la información en la rendición de la cuenta de la ERU en el aplicativo de SIVICOF. CASO 3 DOCUMENTO CBN-1001-1220 PAC.</t>
  </si>
  <si>
    <t>3.1.1.1</t>
  </si>
  <si>
    <t>Subgerencia de Gestión Corporativa - Presupuesto</t>
  </si>
  <si>
    <t xml:space="preserve">Al corte el mes de junio  de 2022, y una vez culminados los seguimientos a la implementación del formato  de validación previa de la información del formato CBN-1001 PAC , se concluye que este cumple con los parámetros de validación frente a la información consignada en el mismo. Anexo 1 formato de validación </t>
  </si>
  <si>
    <t>Se implementó el formato para validar la información previa a la transmisión correspondiente a enero y febrero 2022, obteniendo resultados óptimos que posibilitan su implementación definitiva y seguimiento para el próximo trimestre. Anexo  4.</t>
  </si>
  <si>
    <t>Se elaboró un piloto con la información a diciembre 31 de 2021 para validar la información previa a la transmisión, obteniendo resultados aceptables que requieren ajustes en el diseño y formulación. Anexo 6.</t>
  </si>
  <si>
    <t>Un formato implementado</t>
  </si>
  <si>
    <t xml:space="preserve"> Formato de validación de información CBN 1001 PAC diseñado y aplicado</t>
  </si>
  <si>
    <t>Diseñar y emplear un formato de validación de la información contenida en el formato CBN 1001 PAC para la revisión previa al envío periódico de la misma.</t>
  </si>
  <si>
    <t xml:space="preserve">Hallazgo administrativo con presunta incidencia disciplinaria por falta de reporte e inconsistencias en la información en la rendición de la cuenta de la ERU en el aplicativo de SIVICOF. CASO 3 DOCUMENTO CBN-1001-1220 PAC.
</t>
  </si>
  <si>
    <t>El formato CBN 1001 PAC se actualizó conforme al Catálogo Integrado de Cuentas Presupuestales de ingresos y de gastos para la información transmitida durante la vigencia 2021, así como la formulación de las filas de subtotales y totales. Anexo 5.</t>
  </si>
  <si>
    <t xml:space="preserve">Un Formato actualizado </t>
  </si>
  <si>
    <t>Formato CBN 1001 PAC actualizado</t>
  </si>
  <si>
    <t xml:space="preserve">Diligenciar el formato CBN 1001 PAC con el Catálogo de Cuentas Presupuestales vigente y aplicable para la Empresa. </t>
  </si>
  <si>
    <t>Subgerencia de Gestión Corporativa - Tesorería y Oficina de Control Interno</t>
  </si>
  <si>
    <t>Con el acompañamiento del a Oficina de Control Interno, la Contraloría de Bogotá remitió mediante correo electrónico del 21 de enero de 2022 la socialización de la capacitación "Socialización Circular 006 de 2021- Grupo III" sobre los formatos a transmitir en la cuenta anual vigencia 2021, el cual incluye el formato CB-0905. Anexo 3.</t>
  </si>
  <si>
    <t>Se proyectó borrador de comunicación para la Contraloría solicitando la capacitación relacionada con diligenciamiento de los instructivos la cual se encuentra en revisión y aprobación. Anexo 4 proyecto comunicación.</t>
  </si>
  <si>
    <t>Una capacitación realizada con evidencia de participación de los involucrados</t>
  </si>
  <si>
    <t>Capacitación</t>
  </si>
  <si>
    <t>Realizar una capacitación sobre instructivos de Sivicof, donde participe el equipo de trabajo que desarrolla actividades de diligenciamiento de los formatos Sivicof</t>
  </si>
  <si>
    <t xml:space="preserve">Debilidades en la conciliación de la información que se registra en Sivicof formato CB-0905 objeto del hallazgo administrativo. </t>
  </si>
  <si>
    <t>Hallazgo administrativo con presunta incidencia disciplinaria por falta de reporte e inconsistencias en la información en la rendición de la cuenta de la ERU en el aplicativo de SIVICOF. CASO 2 Formato CB-0905</t>
  </si>
  <si>
    <t>El formato CB-0905 se transmite con periodicidad anual, por tal razón la conciliación se realizó con corte a diciembre 31 de 2021 y fue verificada con base en el informe de cuentas por cobrar emitido a través del Sistema Administrativo y Financiero JSP7 y la Información registrada en el balance de prueba a 31 de diciembre de 2021 la cual debe ser igual en los dos reportes.
Anexo 1 Reporte JSP7 Cuentas por Pagar
Anexo 2 Balane de Prueba</t>
  </si>
  <si>
    <t>Esta actividad está en términos. Se informa que el formato CB-0905 se trasmite con periodicidad anual, razón por la cual la conciliación se realizará sobre la información al corte del mes de diciembre de 2021 con transmisión en plataforma Sivicof en los tiempos determinados por la Contraloría para el reporte de la cuenta anual.</t>
  </si>
  <si>
    <t>Una conciliación realizada de información 2021</t>
  </si>
  <si>
    <t>Conciliación de Información</t>
  </si>
  <si>
    <t xml:space="preserve">Conciliación mensual de información del reporte de Sivicof contra la información registrada en el Sistema Administrativo y Financiero JSP7 en la vigencia 2021 </t>
  </si>
  <si>
    <t>Al cierre de la vigencia 2021 no se constituyeron inversiones en CDT. De acuerdo con lo anterior la transmisión del formato CB-0114 se realiza en blanco.
El soporte de esta acción corresponde al formato a diciembre 31 de 2021 de la cuenta mensual transmitida en enero 2022 el cual reposa en la oficina de Control Interno.</t>
  </si>
  <si>
    <t>Teniendo en cuenta que durante los meses de abril a diciembre de 2021 la Empresa no constituyó ninguna inversión en  CDT, se informa que por lo anterior no se realizaron conciliaciones de información dado que la transmisión del formato CB-0114 se realiza en blanco.  El soporte es la transmisión de la cuenta mensual en la fecha respectiva.</t>
  </si>
  <si>
    <t>No. de conciliaciones ejecutadas / No. De conciliaciones programadas</t>
  </si>
  <si>
    <t>Conciliación mensual de información del reporte de Sivicof contra la información registrada en el Sistema Administrativo y Financiero JSP7 con corte al 30 de diciembre de 2021</t>
  </si>
  <si>
    <t>Debilidades en el manejo de los instructivos de Sivicof  para reporte de información a la Contraloría.</t>
  </si>
  <si>
    <t>Hallazgo administrativo con presunta incidencia disciplinaria por falta de reporte e inconsistencias en la información en la rendición de la cuenta de la ERU en el aplicativo de SIVICOF. CASO 1 Formato CB-0114</t>
  </si>
  <si>
    <t>Se elaboró comunicación dirigida a la Contraloría con radicado No. E2021007202 de fecha diciembre de 2021 solicitando la retransmisión del reporte del mes de marzo de 2021. Anexo 2.
Soporte correo electrónico de transmisión del formato CB-0114 realizado en el mes de diciembre de 2021. Anexo 3.</t>
  </si>
  <si>
    <t xml:space="preserve">Número de reportes modificados/Número de reportes con objeto de modificación  </t>
  </si>
  <si>
    <t>Reportes Sivicof Ajustados</t>
  </si>
  <si>
    <t>Solicitar apertura del aplicativo Sivicof a la Contraloría con el fin de subsanar inconsistencias encontradas en la revisión.</t>
  </si>
  <si>
    <t>Se realizó la revisión del Formato CB-0114 para los meses de enero a septiembre de 2021 arrojando los siguientes resultados:
*Reporte enero y febrero 2021: se revisó y se verificó que la información se transmitió correctamente. El soporte es la transmisión de la cuenta en la fecha respectiva.
*Reporte marzo: se realizó revisión y ajuste del formato para retransmisión. Anexo 1. Correo a Control Interno remitiendo la información validada. 
*Reporte abril a septiembre 2021: se revisó y se verificó que la información se transmitió correctamente. El soporte es la transmisión de la cuenta en la fecha respectiva.
*Reporte octubre a diciembre: Se realizó la revisión y validación de información confirmando que se encontraba diligenciada correctamente.  El soporte es la transmisión de la cuenta en la fecha respectiva.</t>
  </si>
  <si>
    <t>No. formatos revisados / No. formatos programados para revisión.</t>
  </si>
  <si>
    <t xml:space="preserve">Revisión Formato CB-0114 </t>
  </si>
  <si>
    <t>Revisión de la información reportada en el aplicativo Sivicof correspondiente al hallazgo administrativo en la vigencia 2021 con corte al 30 de septiembre.</t>
  </si>
  <si>
    <t>ESTADO a diciembre 31 de 2021</t>
  </si>
  <si>
    <t>CUMPLIMIENTO a diciembre 31 de 2021</t>
  </si>
  <si>
    <t>ANÁLISIS SEGUIMIENTO OCI - Diciembre 31 de 2021</t>
  </si>
  <si>
    <t>ESTADO a septiembre 30 de 2021</t>
  </si>
  <si>
    <t>CUMPLIMIENTO a septiembre 30 de 2021</t>
  </si>
  <si>
    <t>ANÁLISIS SEGUIMIENTO OCI - Septiembre 30 de 2021</t>
  </si>
  <si>
    <t>ESTADO a junio 30 de 2021</t>
  </si>
  <si>
    <t>CUMPLIMIENTO a junio 30 de 2021</t>
  </si>
  <si>
    <t>ANÁLISIS SEGUIMIENTO OCI - Junio 30 de 2021</t>
  </si>
  <si>
    <t>ESTADO a marzo 31 de 2021</t>
  </si>
  <si>
    <t>CUMPLIMIENTO a marzo 31 de 2021</t>
  </si>
  <si>
    <t>ANÁLISIS SEGUIMIENTO OCI - Marzo 31 de 2021</t>
  </si>
  <si>
    <t>En el cuarto trimestre de la vigencia 2023 se adquirieron y recibieron 4 áreas de oportunidad, correspondientes a 6 predios segregados mediante la Escritura Pública 1391 del 2023-08-11 de la Notaria 59 aclarada por la EP 1732 del 2023-10-03 de la Notaria 59. Predios a título gratuito entregados por parte del IDU para el proyecto Ciudadela Educativa y del Cuidado. Dichos predios se recibieron conforme a lo dispuesto en el Decreto 040 del 2021 y a la Guía de Gestión Integral de Proyectos de la Empresa.</t>
  </si>
  <si>
    <t>Actualización instructivo - punto 4. Criterios de Selección del FT-210 Estudio previos de contratación directa</t>
  </si>
  <si>
    <t>Modificación y Socialización de la Guía Precontractual actualizada una vez incluidos los puntos de control establecidos, que garanticen un adecuado análisis de la totalidad de los aspectos técnicos que se deban tener en cuenta en los estudios previos, según el objeto del contrato.</t>
  </si>
  <si>
    <t>Ajustar el Procedimiento PD-89 Arriendo de Inmuebles, incluyendo: 1. Garantías con el amparo para el pago de los servicios públicos, 2. Estados de cuenta trimestrales de los servicios públicos, 3. Gestión de posibles incumplimientos en caso de detectar deudas por servicios públicos, 4. Inicio de trámites en caso de posible incumplimiento por parte de la Dirección de Gestión Contractual y la aseguradora, 5. Revisión trimestral de las vigencias de las garantías.</t>
  </si>
  <si>
    <t>Establecer y socializar los lineamientos que cada área debe suministrar para el análisis e inicio de cualquier demanda a través de la modificación del procedimiento de defensa judicial y la proyección de una circular.</t>
  </si>
  <si>
    <t>Se actualizó el procedimiento de Defensa Judicial PD-33 en su versión 3, por ajuste en los puntos de control para la entrega oportuna y completa de los insumos necesarios para ejercer la defensa de la Empresa.
La Oficina de Planeación remitió correo al proceso para socializar la nueva versión del procedimiento de Defensa Judicial.</t>
  </si>
  <si>
    <t>Implementar un protocolo de revisión integral de los reportes que presenta Tesorería a la Contraloría de Bogotá, basado en los riesgos identificados e inclusión de los controles necesarios que garanticen el registro y la confiabilidad de la información consignada en dichos reportes.</t>
  </si>
  <si>
    <t>Se elaboró el Protocolo de revisión integral - Reporte CB-0115, con el fin de dar tratamiento al hallazgo enunciado y cumplir con lo establecido en la acción determinada.
Dicho protocolo, se encuentra en la verificación de su conveniencia y oportunidad, y se tiene previsto remitir a la Oficina Asesora de Planeación para su debida incorporación a los documentos del SIG durante el mes de enero de 2024, ya que por los lineamientos establecidos en el procedimiento  PD-05 Control de documentos V6, las  solicitudes de elaboración y actualización de los documentos asociados a los diferentes procesos, deben realizarse antes del 30 de noviembre de cada vigencia, para garantizar su respectiva oficialización, socialización e implementación.</t>
  </si>
  <si>
    <t>Teniendo en cuenta que durante la vigencia 2023 todas las entidades bancarias dispusieron los extractos oportunamente, no se vio la necesidad de enviar una comunicación solicitando la entrega oportuna de los extractos. Es de anotar que los extractos llegan por correo electrónico, o dentro de los tres primeros días de cada mes se pueden descargar de la página web de cada entidad.</t>
  </si>
  <si>
    <t>El 4 de diciembre se llevó a cabo la socialización de la versión 5 del procedimiento PD-89 Arriendo de Inmuebles, a los profesionales de la Dirección Comercial que apoyan las gestiones de Comercialización: se presentaron los lineamientos y actividades y se mostró la ruta para consultar la copia controlada del documento que esta en RedNoBo (anterior Erunet)  http://10.115.245.74/sites/default/files/documentos/PD-89_Arriendo_Inmuebles_V5.pdf.</t>
  </si>
  <si>
    <t>Incluir los lineamientos necesarios en materia contractual en el instrumento del Sistema Integrado de Gestión - Guía precontractual determinando cuando aplica supervisión o Interventoría de conformidad con el origen de los recursos.</t>
  </si>
  <si>
    <t>En el mes de noviembre se gestionó el ajuste del procedimiento PD-89 Arriendo de Inmuebles, quedando documentado en el Sistema integrado de Gestión - SIG, como la versión 5 de 30 de noviembre de 2023. Así mismo, se encuentra publicada en la intranet RedNoBo: http://10.115.245.74/sites/default/files/documentos/PD-89_Arriendo_Inmuebles_V5.pdf
El ajuste incluyó las 5 actividades formuladas:
1 En los lineamientos: numeral 4 la revisión de los estudios previos debe verificar que se incluya dentro de la garantía el amparo para el pago de servicios públicos; así mismo, es un requisito para el arrendatario subir la póliza al SECOP para perfeccionamiento del contrato
2 y 5 En la actividad 16: Hacer seguimiento trimestralmente a los estados de cuenta de los servicios públicos y a la vigencia de las garantías
3 y 4 En lineamientos numeral 5: Se incluyeron las gestiones ante posibles incumplimientos e inicio de trámites en caso de presentarse.</t>
  </si>
  <si>
    <t>En desarrollo de la Matriz del plan de mercadeo de los Locales La Colmena se registran los siguientes avances:
*  Se recibieron los avalúos solicitados a la Unidad Administrativa Especial de Catastro Distrital para tasar el valor base de venta de los locales comerciales.
* De acuerdo con la determinación para comercializar los locales en venta y arriendo, se envió información de los locales y del proceso de comercialización, a clientes potenciales.
* Se avanzó con los borradores de los anexos técnicos para la publicación de un proceso de venta en Sobre cerrado y del aviso correspondiente, de acuerdo con el manual de contratación, para que en caso de que exista un interesado se cuente con los documentos adelantados.</t>
  </si>
  <si>
    <t>El 13 de diciembre se agendó reunión con la Dra Martha Caldas del IDU (ver agenda) sin embargo no se llevó a cabo.
El 20 de diciembre de 2023 se remitió al IDU la comunicación S2023005970, solicitando información sobre el resultado de los contratos IDU-1735-2022 y IDU-1727-2022, ya que con estos se definía la "Factibilidad de dos sistemas de transporte por cable aéreo para las localidades de Santafé́ y La Candelaria y obras complementarias(..)".  Se espera que el IDU responda si los resultados derivaron en dar factibilidad al proyecto, y si el predio Las Cruces permanece afectado por el trazado, de lo cual dependería la posibilidad de su transferencia.</t>
  </si>
  <si>
    <t>ANÁLISIS SEGUIMIENTO OCI - Marzo 31 de 2024</t>
  </si>
  <si>
    <t>CUMPLIMIENTO a marzo 31 de 2024</t>
  </si>
  <si>
    <t>ESTADO a marzo 31 de 2024</t>
  </si>
  <si>
    <t>ESTADO ENTE DE CONTROL</t>
  </si>
  <si>
    <t>CUMPLIDA EFECTIVA
AudReg 49 PAD 2023</t>
  </si>
  <si>
    <t>La demanda radicada ante al Juzgado 16 Civil Municipal de Bogotá, el 15 de noviembre de 2023 fue inadmitida y finalmente rechazada el 24 de enero de 2024.
Así mismo, la Empresa siendo consciente del riesgo social que implica cualquier acción judicial encaminada a la nulidad del RPH del Conjunto Mixto Plaza de la Hoja, ha adelantado varias mesas de trabajo internas con el fin de identificar riesgos y los diferentes mecanismos de mitigación. Al respecto se consideró que previo a la presentación de la demanda, y por las condiciones socioeconómicas de los habitantes del Conjunto Mixto Plaza de la Hoja P.H., se debe adelantar un acercamiento con la comunidad propietaria y explorar posibilidades frente a los pagos de las cuotas de administración de los locales comerciales, de igual manera se continúa adelantando acciones encaminadas a la comercialización de los locales a entidades del orden distrital o nacional o a privados.
Se elaboró un informe de las actividades realizadas respecto al Conjunto Mixto Plaza de La Hoja, en el cual se incluyen aspectos relacionados con el tema del reglamento de propiedad horizontal.</t>
  </si>
  <si>
    <t>Se remitió comunicación con Radicado: S2024000789 del 23 de febrero de 2024, solicitando incluir en el orden del día de la Asamblea General Ordinaria de copropietarios, el tema de la modificación al “Artículo 43 de Reglamento de Propiedad Horizontal” respecto al porcentaje de aportes en las expensas comunes derivadas de los módulos de contribución. sí mismo se solicitó una mesa de trabajo con la administración, los dignatarios del consejo y representantes de la copropiedad, para tratar temas de interés de las partes, incluyendo la evaluación de alternativas orientadas a que los locales comerciales cumplan con su destinación y aporten a las dinámicas sociales de la copropiedad; sin embargo, no se obtuvo respuesta.
Adicionalmente en cuanto a las actividades de comercialización de los Locales, el 24 de enero de 2024, se remitió comunicación (Radicado: S2024000369) al interesado en comprar los locales 9,10 y 11 de Plaza de La Hoja, con el fin de reiterar la presentación de oferta de compra por el valor de los avalúos vigentes. Así mismo se remitió correo al mismo interesado, indicando el contenido y la forma de presentación de la oferta.
Por otra parte, se elaboró el borrador de Plan de Mercadeo que se adjunta, el cual se encuentra en revisión.</t>
  </si>
  <si>
    <t>* En enero de 2024 con radicado S2024000368, se remitió comunicación al cliente que manifestó interés de compra de los locales 7 y 8, indicando que para avanzar con el proceso de venta debía allegar un alcance a su propuesta inicial con los valores actualizados de los locales. Se realizó seguimiento al número de contacto pero no fue posible obtener respuesta.
* Se remitieron correos a dos interesados en Local 5, con indicaciones de la forma para presentar oferta de compra - sobre cerrado.
* Se trabajó la actualización del plan de mercadeo, versión que se encuentra en revisión.
* Se actualizó el brochure con la información de los locales.
* A finales de 2023 se consideró la contratación de un tercero para ofrecer los Locales, por lo cual se adelantó la elaboración del Anexo Técnico y Matriz de Riesgos para adelantar el proceso, sobre los cuales la Dirección Contractual formuló observaciones según correo del 8 de febrero de 2024. (Esta alternativa se encuentra en revisión)</t>
  </si>
  <si>
    <r>
      <t>Mediante comunicación con Radicado No.  S2024000785 del 23 de febrero de 2024, desde la Dirección Técnica Comercial se reiteró al IDU la solicitud de información sobre el resultado de los contratos 1735-2022 y IDU-1727-2022, correspondientes a la Factibilidad e Interventoría del proyecto Cable Aéreo Reencuentro - Monserrate, y si estos derivaron en su factibilidad para avanzar frente a la posibilidad de transferencia del predio Las Cruces.
Se obtuvo respuesta del IDU mediante Rad E2024002062 del 7 de marzo de 2024, en la que informa el estado actual de los contratos, indicando que terminaron el 1 de marzo de 2024 y que "</t>
    </r>
    <r>
      <rPr>
        <i/>
        <sz val="11"/>
        <rFont val="Arial"/>
        <family val="2"/>
      </rPr>
      <t xml:space="preserve">de conformidad con lo establecido en el Contrato de Consultoría, el IDU deberá realizar el pronunciamiento respecto de los productos frente a las alternativas viables. Este pronunciamiento se realizará dentro de los treinta (30) días calendario siguientes a la radicación de los documentos correspondientes en el IDU",; </t>
    </r>
    <r>
      <rPr>
        <sz val="11"/>
        <rFont val="Arial"/>
        <family val="2"/>
      </rPr>
      <t xml:space="preserve">dicionalmente, menciona que el proyecto requiere aprobación del Concejo Nacional de Patrimonio. Finalmente manifiesta, </t>
    </r>
    <r>
      <rPr>
        <i/>
        <sz val="11"/>
        <rFont val="Arial"/>
        <family val="2"/>
      </rPr>
      <t>"estaremos informando sobre el resultado de la necesidad de cesión del predio en el corto plazo durante el mes de abril de 2024</t>
    </r>
    <r>
      <rPr>
        <sz val="11"/>
        <rFont val="Arial"/>
        <family val="2"/>
      </rPr>
      <t>".
En el mes de abril de 2024 se realizará el seguimiento correspondiente.</t>
    </r>
  </si>
  <si>
    <t>CUMPLIDA EFECTIVA
AudFyG 65 PAD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</si>
</sst>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A]d\-mmm\-yy;@"/>
  </numFmts>
  <fonts count="10" x14ac:knownFonts="1">
    <font>
      <sz val="11"/>
      <color theme="1"/>
      <name val="Calibri"/>
      <family val="2"/>
      <scheme val="minor"/>
    </font>
    <font>
      <sz val="11"/>
      <color theme="1"/>
      <name val="Calibri"/>
      <family val="2"/>
      <scheme val="minor"/>
    </font>
    <font>
      <b/>
      <sz val="14"/>
      <color indexed="8"/>
      <name val="Arial"/>
      <family val="2"/>
    </font>
    <font>
      <sz val="11"/>
      <color indexed="8"/>
      <name val="Arial Narrow"/>
      <family val="2"/>
    </font>
    <font>
      <sz val="11"/>
      <name val="Arial Narrow"/>
      <family val="2"/>
    </font>
    <font>
      <sz val="11"/>
      <name val="Arial"/>
      <family val="2"/>
    </font>
    <font>
      <b/>
      <sz val="11"/>
      <name val="Arial"/>
      <family val="2"/>
    </font>
    <font>
      <sz val="11"/>
      <color indexed="8"/>
      <name val="Arial"/>
      <family val="2"/>
    </font>
    <font>
      <b/>
      <sz val="11"/>
      <color indexed="8"/>
      <name val="Calibri"/>
      <family val="2"/>
      <scheme val="minor"/>
    </font>
    <font>
      <i/>
      <sz val="11"/>
      <name val="Arial"/>
      <family val="2"/>
    </font>
  </fonts>
  <fills count="6">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theme="4" tint="0.39997558519241921"/>
        <bgColor indexed="64"/>
      </patternFill>
    </fill>
    <fill>
      <patternFill patternType="solid">
        <fgColor rgb="FF92D05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49">
    <xf numFmtId="0" fontId="0" fillId="0" borderId="0" xfId="0"/>
    <xf numFmtId="0" fontId="2" fillId="0" borderId="0" xfId="0" applyFont="1"/>
    <xf numFmtId="0" fontId="3" fillId="0" borderId="0" xfId="0" applyFont="1" applyAlignment="1">
      <alignment horizontal="center"/>
    </xf>
    <xf numFmtId="0" fontId="3" fillId="0" borderId="0" xfId="0" applyFont="1"/>
    <xf numFmtId="0" fontId="4" fillId="0" borderId="0" xfId="0" applyFont="1"/>
    <xf numFmtId="0" fontId="3" fillId="2" borderId="0" xfId="0" applyFont="1" applyFill="1"/>
    <xf numFmtId="0" fontId="4" fillId="2" borderId="0" xfId="0" applyFont="1" applyFill="1"/>
    <xf numFmtId="9" fontId="3" fillId="0" borderId="0" xfId="1" applyFont="1" applyAlignment="1">
      <alignment horizontal="center"/>
    </xf>
    <xf numFmtId="0" fontId="3" fillId="2" borderId="0" xfId="0" applyFont="1" applyFill="1" applyAlignment="1">
      <alignment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7" fillId="3" borderId="1" xfId="0" applyFont="1" applyFill="1" applyBorder="1" applyAlignment="1" applyProtection="1">
      <alignment horizontal="left" vertical="center"/>
      <protection locked="0"/>
    </xf>
    <xf numFmtId="0" fontId="5" fillId="3" borderId="1" xfId="0" applyFont="1" applyFill="1" applyBorder="1" applyAlignment="1" applyProtection="1">
      <alignment horizontal="justify" vertical="center" wrapText="1"/>
      <protection locked="0"/>
    </xf>
    <xf numFmtId="0" fontId="5" fillId="3" borderId="1" xfId="0" applyFont="1" applyFill="1" applyBorder="1" applyAlignment="1">
      <alignment horizontal="justify" vertical="center" wrapText="1"/>
    </xf>
    <xf numFmtId="9" fontId="5" fillId="3" borderId="1" xfId="1" applyFont="1" applyFill="1" applyBorder="1" applyAlignment="1">
      <alignment horizontal="center" vertical="center" wrapText="1"/>
    </xf>
    <xf numFmtId="9" fontId="5" fillId="3" borderId="1" xfId="1" applyFont="1" applyFill="1" applyBorder="1" applyAlignment="1">
      <alignment horizontal="left" vertical="center" wrapText="1"/>
    </xf>
    <xf numFmtId="164" fontId="5" fillId="3" borderId="1" xfId="0" applyNumberFormat="1" applyFont="1" applyFill="1" applyBorder="1" applyAlignment="1" applyProtection="1">
      <alignment horizontal="center" vertical="center" wrapText="1"/>
      <protection locked="0"/>
    </xf>
    <xf numFmtId="0" fontId="0" fillId="0" borderId="0" xfId="0" applyAlignment="1">
      <alignment horizontal="right"/>
    </xf>
    <xf numFmtId="0" fontId="8" fillId="0" borderId="0" xfId="0" applyFont="1" applyAlignment="1">
      <alignment horizontal="right"/>
    </xf>
    <xf numFmtId="0" fontId="0" fillId="0" borderId="0" xfId="0" pivotButton="1"/>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7" fillId="4" borderId="1" xfId="0" applyFont="1" applyFill="1" applyBorder="1" applyAlignment="1" applyProtection="1">
      <alignment horizontal="left" vertical="center"/>
      <protection locked="0"/>
    </xf>
    <xf numFmtId="0" fontId="5" fillId="4" borderId="1" xfId="0" applyFont="1" applyFill="1" applyBorder="1" applyAlignment="1" applyProtection="1">
      <alignment horizontal="justify" vertical="center" wrapText="1"/>
      <protection locked="0"/>
    </xf>
    <xf numFmtId="0" fontId="5" fillId="4" borderId="1" xfId="0" applyFont="1" applyFill="1" applyBorder="1" applyAlignment="1">
      <alignment horizontal="justify" vertical="center" wrapText="1"/>
    </xf>
    <xf numFmtId="9" fontId="5" fillId="4" borderId="1" xfId="1" applyFont="1" applyFill="1" applyBorder="1" applyAlignment="1">
      <alignment horizontal="center" vertical="center" wrapText="1"/>
    </xf>
    <xf numFmtId="9" fontId="5" fillId="4" borderId="1" xfId="1" applyFont="1" applyFill="1" applyBorder="1" applyAlignment="1">
      <alignment horizontal="left" vertical="center" wrapText="1"/>
    </xf>
    <xf numFmtId="164" fontId="5" fillId="4" borderId="1" xfId="0" applyNumberFormat="1" applyFont="1" applyFill="1" applyBorder="1" applyAlignment="1" applyProtection="1">
      <alignment horizontal="center" vertical="center" wrapText="1"/>
      <protection locked="0"/>
    </xf>
    <xf numFmtId="9" fontId="5" fillId="4" borderId="1" xfId="1" applyFont="1" applyFill="1" applyBorder="1" applyAlignment="1">
      <alignment horizontal="justify" vertical="center" wrapText="1"/>
    </xf>
    <xf numFmtId="0" fontId="0" fillId="0" borderId="1" xfId="0" applyBorder="1"/>
    <xf numFmtId="0" fontId="0" fillId="4" borderId="1" xfId="0" applyFill="1" applyBorder="1"/>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5" fillId="5" borderId="1" xfId="0" applyFont="1" applyFill="1" applyBorder="1" applyAlignment="1">
      <alignment horizontal="left" vertical="center" wrapText="1"/>
    </xf>
    <xf numFmtId="164" fontId="5" fillId="5" borderId="1" xfId="0" applyNumberFormat="1" applyFont="1" applyFill="1" applyBorder="1" applyAlignment="1" applyProtection="1">
      <alignment horizontal="center" vertical="center" wrapText="1"/>
      <protection locked="0"/>
    </xf>
    <xf numFmtId="9" fontId="5" fillId="5" borderId="1" xfId="1" applyFont="1" applyFill="1" applyBorder="1" applyAlignment="1">
      <alignment horizontal="center" vertical="center" wrapText="1"/>
    </xf>
    <xf numFmtId="9" fontId="5" fillId="5" borderId="1" xfId="0" applyNumberFormat="1" applyFont="1" applyFill="1" applyBorder="1" applyAlignment="1">
      <alignment horizontal="center" vertical="center" wrapText="1"/>
    </xf>
    <xf numFmtId="9" fontId="5" fillId="5" borderId="1" xfId="1" applyFont="1" applyFill="1" applyBorder="1" applyAlignment="1">
      <alignment horizontal="left" vertical="center" wrapText="1"/>
    </xf>
    <xf numFmtId="0" fontId="5" fillId="5" borderId="1" xfId="0" applyFont="1" applyFill="1" applyBorder="1" applyAlignment="1">
      <alignment horizontal="center" vertical="center" wrapText="1"/>
    </xf>
    <xf numFmtId="0" fontId="5" fillId="5" borderId="1" xfId="0" applyFont="1" applyFill="1" applyBorder="1" applyAlignment="1">
      <alignment horizontal="justify" vertical="center" wrapText="1"/>
    </xf>
    <xf numFmtId="0" fontId="5" fillId="5" borderId="1" xfId="0" applyFont="1" applyFill="1" applyBorder="1" applyAlignment="1" applyProtection="1">
      <alignment horizontal="justify" vertical="center" wrapText="1"/>
      <protection locked="0"/>
    </xf>
    <xf numFmtId="0" fontId="7" fillId="5" borderId="1" xfId="0" applyFont="1" applyFill="1" applyBorder="1" applyAlignment="1" applyProtection="1">
      <alignment horizontal="left" vertical="center"/>
      <protection locked="0"/>
    </xf>
    <xf numFmtId="0" fontId="6"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5" fillId="0" borderId="0" xfId="0" applyFont="1" applyAlignment="1">
      <alignment vertical="center" wrapText="1"/>
    </xf>
  </cellXfs>
  <cellStyles count="2">
    <cellStyle name="Normal" xfId="0" builtinId="0"/>
    <cellStyle name="Porcentaje" xfId="1" builtinId="5"/>
  </cellStyles>
  <dxfs count="1">
    <dxf>
      <alignment horizontal="righ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suario" refreshedDate="45397.614960995372" createdVersion="7" refreshedVersion="7" minRefreshableVersion="3" recordCount="7" xr:uid="{EF6C9A25-70CC-4143-A6B9-430996388091}">
  <cacheSource type="worksheet">
    <worksheetSource ref="A3:AP10" sheet="seguim"/>
  </cacheSource>
  <cacheFields count="42">
    <cacheField name="No" numFmtId="0">
      <sharedItems containsSemiMixedTypes="0" containsString="0" containsNumber="1" containsInteger="1" minValue="6" maxValue="21"/>
    </cacheField>
    <cacheField name="CÓDIGO DE LA ENTIDAD" numFmtId="0">
      <sharedItems containsSemiMixedTypes="0" containsString="0" containsNumber="1" containsInteger="1" minValue="263" maxValue="263"/>
    </cacheField>
    <cacheField name="VIGENCIA PAD AUDITORIA o VISITA" numFmtId="0">
      <sharedItems count="2">
        <s v="2023 2023"/>
        <s v="2022 2022" u="1"/>
      </sharedItems>
    </cacheField>
    <cacheField name="CODIGO AUDITORIA SEGÚN PAD DE LA VIGENCIA" numFmtId="0">
      <sharedItems containsSemiMixedTypes="0" containsString="0" containsNumber="1" containsInteger="1" minValue="47" maxValue="60" count="4">
        <n v="47"/>
        <n v="49"/>
        <n v="60" u="1"/>
        <n v="55" u="1"/>
      </sharedItems>
    </cacheField>
    <cacheField name="No. HALLAZGO o Numeral del Informe de la Auditoría o Visita" numFmtId="0">
      <sharedItems count="14">
        <s v="3.2.1.1"/>
        <s v="3.2.2.1"/>
        <s v="3.2.3.1"/>
        <s v="3.2.5.1"/>
        <s v="3.2.6.1"/>
        <s v="4.1.1"/>
        <s v="3.2.5.2" u="1"/>
        <s v="3.2.5.3" u="1"/>
        <s v="3.2.4.1" u="1"/>
        <s v="4.2.1" u="1"/>
        <s v="3.3.2.1" u="1"/>
        <s v="3.3.1.1" u="1"/>
        <s v="3.2.2" u="1"/>
        <s v="3.2.1" u="1"/>
      </sharedItems>
    </cacheField>
    <cacheField name="CÓDIGO ACCIÓN" numFmtId="0">
      <sharedItems containsSemiMixedTypes="0" containsString="0" containsNumber="1" containsInteger="1" minValue="1" maxValue="2"/>
    </cacheField>
    <cacheField name="HALLAZGO" numFmtId="0">
      <sharedItems longText="1"/>
    </cacheField>
    <cacheField name="CAUSA DEL HALLAZGO" numFmtId="0">
      <sharedItems longText="1"/>
    </cacheField>
    <cacheField name="DESCRIPCIÓN ACCION" numFmtId="0">
      <sharedItems/>
    </cacheField>
    <cacheField name="NOMBRE DEL INDICADOR" numFmtId="0">
      <sharedItems/>
    </cacheField>
    <cacheField name="VARIABLES DEL INDICADOR" numFmtId="0">
      <sharedItems/>
    </cacheField>
    <cacheField name="META" numFmtId="0">
      <sharedItems containsSemiMixedTypes="0" containsString="0" containsNumber="1" containsInteger="1" minValue="1" maxValue="4"/>
    </cacheField>
    <cacheField name="ANÁLISIS SEGUIMIENTO OCI - Marzo 31 de 2022" numFmtId="9">
      <sharedItems containsNonDate="0" containsString="0" containsBlank="1"/>
    </cacheField>
    <cacheField name="CUMPLIMIENTO a marzo 31 de 2022" numFmtId="9">
      <sharedItems containsNonDate="0" containsString="0" containsBlank="1"/>
    </cacheField>
    <cacheField name="ESTADO a marzo 31 de 2022" numFmtId="9">
      <sharedItems containsNonDate="0" containsString="0" containsBlank="1"/>
    </cacheField>
    <cacheField name="ANÁLISIS SEGUIMIENTO OCI - Junio 30 de 2022" numFmtId="9">
      <sharedItems containsNonDate="0" containsString="0" containsBlank="1"/>
    </cacheField>
    <cacheField name="CUMPLIMIENTO a junio 30 de 2022" numFmtId="9">
      <sharedItems containsNonDate="0" containsString="0" containsBlank="1"/>
    </cacheField>
    <cacheField name="ESTADO a junio 30 de 2022" numFmtId="9">
      <sharedItems containsNonDate="0" containsString="0" containsBlank="1"/>
    </cacheField>
    <cacheField name="ANÁLISIS SEGUIMIENTO OCI - Septiembre 30 de 2022" numFmtId="9">
      <sharedItems containsNonDate="0" containsString="0" containsBlank="1"/>
    </cacheField>
    <cacheField name="CUMPLIMIENTO a septiembre 30 de 2022" numFmtId="9">
      <sharedItems containsNonDate="0" containsString="0" containsBlank="1"/>
    </cacheField>
    <cacheField name="ESTADO a septiembre 30 de 2022" numFmtId="9">
      <sharedItems containsNonDate="0" containsString="0" containsBlank="1"/>
    </cacheField>
    <cacheField name="ANÁLISIS SEGUIMIENTO OCI - Diciembre 31 de 2022" numFmtId="9">
      <sharedItems containsNonDate="0" containsString="0" containsBlank="1"/>
    </cacheField>
    <cacheField name="CUMPLIMIENTO a diciembre 31 de 2022" numFmtId="9">
      <sharedItems containsNonDate="0" containsString="0" containsBlank="1"/>
    </cacheField>
    <cacheField name="ESTADO a diciembre 31 de 2022" numFmtId="9">
      <sharedItems containsNonDate="0" containsString="0" containsBlank="1"/>
    </cacheField>
    <cacheField name="ANÁLISIS SEGUIMIENTO OCI - Marzo 31 de 2023" numFmtId="9">
      <sharedItems containsNonDate="0" containsString="0" containsBlank="1"/>
    </cacheField>
    <cacheField name="CUMPLIMIENTO a marzo 31 de 2023" numFmtId="9">
      <sharedItems containsNonDate="0" containsString="0" containsBlank="1"/>
    </cacheField>
    <cacheField name="ESTADO a marzo 31 de 2023" numFmtId="9">
      <sharedItems containsNonDate="0" containsString="0" containsBlank="1"/>
    </cacheField>
    <cacheField name="ANÁLISIS SEGUIMIENTO OCI - Junio 30 de 2023" numFmtId="9">
      <sharedItems containsBlank="1" longText="1"/>
    </cacheField>
    <cacheField name="CUMPLIMIENTO a junio 30 de 2023" numFmtId="9">
      <sharedItems containsString="0" containsBlank="1" containsNumber="1" minValue="0.1" maxValue="0.25"/>
    </cacheField>
    <cacheField name="ESTADO a junio 30 de 2023" numFmtId="9">
      <sharedItems containsBlank="1"/>
    </cacheField>
    <cacheField name="ANÁLISIS SEGUIMIENTO OCI - Septiembre 30 de 2023" numFmtId="9">
      <sharedItems containsBlank="1" longText="1"/>
    </cacheField>
    <cacheField name="CUMPLIMIENTO a septiembre 30 de 2023" numFmtId="9">
      <sharedItems containsString="0" containsBlank="1" containsNumber="1" minValue="0" maxValue="0.5"/>
    </cacheField>
    <cacheField name="ESTADO a septiembre 30 de 2023" numFmtId="9">
      <sharedItems/>
    </cacheField>
    <cacheField name="ANÁLISIS SEGUIMIENTO OCI - Diciembre 31 de 2023" numFmtId="9">
      <sharedItems longText="1"/>
    </cacheField>
    <cacheField name="CUMPLIMIENTO a diciembre 31 de 2023" numFmtId="9">
      <sharedItems containsSemiMixedTypes="0" containsString="0" containsNumber="1" minValue="0.4" maxValue="1"/>
    </cacheField>
    <cacheField name="ESTADO a diciembre 31 de 2023" numFmtId="9">
      <sharedItems/>
    </cacheField>
    <cacheField name="ANÁLISIS SEGUIMIENTO OCI - Marzo 31 de 2024" numFmtId="9">
      <sharedItems containsBlank="1" longText="1"/>
    </cacheField>
    <cacheField name="CUMPLIMIENTO a marzo 31 de 2024" numFmtId="9">
      <sharedItems containsSemiMixedTypes="0" containsString="0" containsNumber="1" minValue="0.7" maxValue="1"/>
    </cacheField>
    <cacheField name="ESTADO a marzo 31 de 2024" numFmtId="9">
      <sharedItems count="2">
        <s v="EN PROCESO_x000a_EN TERMINOS"/>
        <s v="CUMPLIDA"/>
      </sharedItems>
    </cacheField>
    <cacheField name="FECHA DE INICIO" numFmtId="164">
      <sharedItems containsSemiMixedTypes="0" containsNonDate="0" containsDate="1" containsString="0" minDate="2023-04-19T00:00:00" maxDate="2023-09-27T00:00:00"/>
    </cacheField>
    <cacheField name="FECHA DE TERMINACIÓN" numFmtId="164">
      <sharedItems containsSemiMixedTypes="0" containsNonDate="0" containsDate="1" containsString="0" minDate="2024-04-17T00:00:00" maxDate="2024-07-01T00:00:00"/>
    </cacheField>
    <cacheField name="AREA RESPONSABLE"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n v="6"/>
    <n v="263"/>
    <x v="0"/>
    <x v="0"/>
    <x v="0"/>
    <n v="1"/>
    <s v="Hallazgo administrativo con incidencia fiscal y presunta incidencia disciplinaria por el pago de la administración y servicios públicos domiciliarios por más de ocho (8) años a los trece (13) locales comerciales del proyecto “Conjunto Mixto Plaza de la Hoja” por no haber adelantado las gestiones pertinentes de comercialización y desvinculación de la propiedad Horizontal por valor de $2.819.524.851"/>
    <s v="Hallazgo administrativo con incidencia fiscal y presunta incidencia disciplinaria por el pago de la admon y servicios públicos por más de 8 años a los 13 locales del proyecto &quot;Plaza de la Hoja&quot;, por no haber adelantado las gestiones pertinentes de comercialización y desvinculación de la PH por $2.819.524.851. Dadas que las acciones de comercialización de la empresa han resultado infructuosas por el alto costo de la admin que deben asumir los locales, la Empresa se centrará en el proceso del RPH."/>
    <s v="Realizar seguimiento al desarrollo del proceso de demanda al reglamento de propiedad horizontal del conjunto residencial plaza de la hoja."/>
    <s v="Informes de seguimientos trimestrales"/>
    <s v="Número de informes elaborados / Número de informes programados"/>
    <n v="4"/>
    <m/>
    <m/>
    <m/>
    <m/>
    <m/>
    <m/>
    <m/>
    <m/>
    <m/>
    <m/>
    <m/>
    <m/>
    <m/>
    <m/>
    <m/>
    <m/>
    <m/>
    <s v="EN PROCESO_x000a_EN TERMINOS"/>
    <s v="Se radicó la demanda el 8 de septiembre de 2023, sin que a la fecha del corte del informe haya sido admitida por el despacho judicial._x000a__x000a_Se encuentra en estructuración el proceso de selección para la contratación del dictamen pericial, que se aportará como prueba. Se han realizado 5 mesas de trabajo (ver agendas) con la participación de profesionales del grupo de abastecimiento de la Dirección de Gestión Contractual, la Subgerencia Jurídica, la Dirección Comercial y posibles terceros interesados (El Inmobiliario, Perito Avaluador), con el fin de contextualizar la necesidad y los productos esperados. Así mismo se han solicitado cotizaciones a través de correo electrónico."/>
    <n v="0.2"/>
    <s v="EN PROCESO_x000a_EN TERMINOS"/>
    <s v="Se instauró demanda  la cual fue asignada al Juzgado 16 Civil Municipal de Bogotá, con fecha de radicación 15 de noviembre de 2023. (ver Reporte Radicacion demanda). El proceso se encuentra al despacho para admitir o inadmitir la demanda._x000a__x000a_Se suscribió el contrato No. 408-2023 con la firma WR INGENIEROS AVALUADORES S.A.S como perito avaluador, cuyo objeto es &quot;Contratar la elaboración de un dictamen pericial judicial conforme a los requisitos del Artículo 266 y S.S. del código general del proceso, frente al instrumento público de constitución del RPH del Conjunto Mixto Plaza de la Hoja, en lo que respecta a la determinación o fijación de los módulos de contribución para el pago de las expensas comunes de la copropiedad&quot;. (ver MINUTA Cto  408-2023 WR INGE AVAL)"/>
    <n v="0.4"/>
    <s v="EN PROCESO_x000a_EN TERMINOS"/>
    <s v="La demanda radicada ante al Juzgado 16 Civil Municipal de Bogotá, el 15 de noviembre de 2023 fue inadmitida y finalmente rechazada el 24 de enero de 2024._x000a__x000a_Así mismo, la Empresa siendo consciente del riesgo social que implica cualquier acción judicial encaminada a la nulidad del RPH del Conjunto Mixto Plaza de la Hoja, ha adelantado varias mesas de trabajo internas con el fin de identificar riesgos y los diferentes mecanismos de mitigación. Al respecto se consideró que previo a la presentación de la demanda, y por las condiciones socioeconómicas de los habitantes del Conjunto Mixto Plaza de la Hoja P.H., se debe adelantar un acercamiento con la comunidad propietaria y explorar posibilidades frente a los pagos de las cuotas de administración de los locales comerciales, de igual manera se continúa adelantando acciones encaminadas a la comercialización de los locales a entidades del orden distrital o nacional o a privados._x000a__x000a_Se elaboró un informe de las actividades realizadas respecto al Conjunto Mixto Plaza de La Hoja, en el cual se incluyen aspectos relacionados con el tema del reglamento de propiedad horizontal."/>
    <n v="0.7"/>
    <x v="0"/>
    <d v="2023-04-19T00:00:00"/>
    <d v="2024-04-17T00:00:00"/>
    <s v="Subgerencia de Gestión Jurídica - Dirección Comercial"/>
  </r>
  <r>
    <n v="7"/>
    <n v="263"/>
    <x v="0"/>
    <x v="0"/>
    <x v="0"/>
    <n v="2"/>
    <s v="Hallazgo administrativo con incidencia fiscal y presunta incidencia disciplinaria por el pago de la administración y servicios públicos domiciliarios por más de ocho (8) años a los trece (13) locales comerciales del proyecto “Conjunto Mixto Plaza de la Hoja” por no haber adelantado las gestiones pertinentes de comercialización y desvinculación de la propiedad Horizontal por valor de $2.819.524.851"/>
    <s v="Hallazgo administrativo con incidencia fiscal y presunta incidencia disciplinaria por el pago de la admon y servicios públicos por más de 8 años a los 13 locales del proyecto &quot;Plaza de la Hoja&quot;, por no haber adelantado las gestiones pertinentes de comercialización y desvinculación de la PH por $2.819.524.851. Dadas que las acciones de comercialización de la empresa han resultado infructuosas por el alto costo de la admin que deben asumir los locales, la Empresa se centrará en el proceso del RPH."/>
    <s v="Remisión de comunicaciones oficiales solicitando la inclusión en el orden del día de la asamblea de la copropiedad la solicitud de la Empresa para proponer la modificación de los módulos de contribución para el pago de la administración de la PA."/>
    <s v="Comunicaciones remitidas"/>
    <s v="Comunicaciones remitidas"/>
    <n v="1"/>
    <m/>
    <m/>
    <m/>
    <m/>
    <m/>
    <m/>
    <m/>
    <m/>
    <m/>
    <m/>
    <m/>
    <m/>
    <m/>
    <m/>
    <m/>
    <s v="Dado que la citación a la asamblea ordinaria de copropietarios se realiza anualmente (en el primer semestre de cada vigencia), la Empresa solicitará ante la administración de la copropiedad, convocar a una asamblea extraordinaria en el segundo semestre de 2023, para tratar el tema de la modificación del reglamento de propiedad horizontal en lo referente a los módulos de contribución. (se adjunta borrador de comunicación que se enviará en el mes de julio)"/>
    <n v="0.25"/>
    <s v="EN PROCESO_x000a_EN TERMINOS"/>
    <s v="El  7 de julio de 2023 con radicado: S2023003089, se remitió comunicación  a la administración de la copropiedad de Plaza de la Hoja para que en el marco de la Asamblea Extraordinaria de propietarios que se llevó a cabo el 9 de julio se incluyera en el Orden del Día  el tema de la Modificación al “Artículo 43 de Reglamento de Propiedad Horizontal” con respecto del actual porcentaje de aportes en las expensas comunes derivadas de los módulos de contribución establecidos en el Reglamento. (ver comunicación)._x000a__x000a__x000a_"/>
    <n v="0.5"/>
    <s v="EN PROCESO_x000a_EN TERMINOS"/>
    <s v="Teniendo en cuenta que la Asamblea de Copropietarios del Conjunto Mixto Plaza de la Hoja es anual y la próxima será en el 2024, la Empresa ha adelantado gestiones que permitan la modificación del RPH:_x000a_ _x000a_Se suscribió el contrato No. 408-2023 con la firma WR INGENIEROS AVALUADORES S.A.S como perito avaluador, cuyo objeto es &quot;Contratar la elaboración de un dictamen pericial judicial conforme a los requisitos del Artículo 266 y S.S. del código general del proceso, frente al instrumento público de constitución del RPH del Conjunto Mixto Plaza de la Hoja, en lo que respecta a la determinación o fijación de los módulos de contribución para el pago de las expensas comunes de la copropiedad&quot;. (ver MINUTA Cto  408-2023 WR INGE AVAL)_x000a_"/>
    <n v="0.6"/>
    <s v="EN PROCESO_x000a_EN TERMINOS"/>
    <s v="Se remitió comunicación con Radicado: S2024000789 del 23 de febrero de 2024, solicitando incluir en el orden del día de la Asamblea General Ordinaria de copropietarios, el tema de la modificación al “Artículo 43 de Reglamento de Propiedad Horizontal” respecto al porcentaje de aportes en las expensas comunes derivadas de los módulos de contribución. sí mismo se solicitó una mesa de trabajo con la administración, los dignatarios del consejo y representantes de la copropiedad, para tratar temas de interés de las partes, incluyendo la evaluación de alternativas orientadas a que los locales comerciales cumplan con su destinación y aporten a las dinámicas sociales de la copropiedad; sin embargo, no se obtuvo respuesta._x000a__x000a_Adicionalmente en cuanto a las actividades de comercialización de los Locales, el 24 de enero de 2024, se remitió comunicación (Radicado: S2024000369) al interesado en comprar los locales 9,10 y 11 de Plaza de La Hoja, con el fin de reiterar la presentación de oferta de compra por el valor de los avalúos vigentes. Así mismo se remitió correo al mismo interesado, indicando el contenido y la forma de presentación de la oferta._x000a__x000a_Por otra parte, se elaboró el borrador de Plan de Mercadeo que se adjunta, el cual se encuentra en revisión."/>
    <n v="0.8"/>
    <x v="0"/>
    <d v="2023-04-19T00:00:00"/>
    <d v="2024-04-17T00:00:00"/>
    <s v="Dirección Comercial"/>
  </r>
  <r>
    <n v="8"/>
    <n v="263"/>
    <x v="0"/>
    <x v="0"/>
    <x v="1"/>
    <n v="1"/>
    <s v="Hallazgo administrativo con incidencia fiscal y presunta incidencia disciplinaria por las inversiones realizadas y ejecutadas para la construcción de diez (10)  locales comerciales en el proyecto de Vivienda de Interés Prioritario “La Colmena”, los cuales no se han podido comercializar después de trascurridos seis (6) años ni han contribuido a mejorar la calidad de vida de los habitantes del sector por valor de $401.497.846"/>
    <s v="Hallazgo administrativo con incidencia fiscal y presunta incidencia disciplinaria por las inversiones realizadas y ejecutadas para la construcción de 10 locales comerciales en el proyecto de Vivienda de Interés Prioritario  “La  Colmena”,  los  cuales  no  se  han  podido comercializar por valor de $401.497.846. "/>
    <s v="Gestionar la movilización de los activos del proyecto &quot;La Colmena&quot;, mediante la definición de un plan de mercadeo."/>
    <s v="Plan de mercadeo definido y gestionado para el proyecto &quot;La Colmena&quot;"/>
    <s v="Un plan de mercadeo definido y gestionado"/>
    <n v="1"/>
    <m/>
    <m/>
    <m/>
    <m/>
    <m/>
    <m/>
    <m/>
    <m/>
    <m/>
    <m/>
    <m/>
    <m/>
    <m/>
    <m/>
    <m/>
    <s v="Se avanza en la actualización del plan de mercadeo (borrador) para la comercialización de los locales, teniendo en cuenta que el proceso de venta mediante invitación pública se declaró desierto.  (se adjunta Plan de mercadeo)"/>
    <n v="0.25"/>
    <s v="EN PROCESO_x000a_EN TERMINOS"/>
    <s v="Se actualizó el plan de mercadeo para los Locales La Colmena y se establecieron las principales actividades a realizar, de las cuales se ha avanzado en las siguientes:_x000a__x000a_* Solicitud de avalúos comerciales ante la UAECD (ya se realizó visita a los locales con el avaluador) ver comunicación radicada en la UAECD_x000a_* Valoración para la determinación de cánones de arrendamiento (ver documento)_x000a_* Contacto con interesados en arrendamiento de los locales_x000a_* Proceso de Sobre cerrado: se recibió manifestación de un interesado, se encuentra en revisión por parte de la Dirección de Gestión Contractual. (ver comunicación sobre cerrado y envío a Contractual)_x000a_*Participación en la feria de la Localidad de San Cristóbal para dar información de los locales._x000a_https://bogota.gov.co/mi-ciudad/habitat/renobo-presento-proyecto-de-vivienda-y-locales-en-san-cristobal"/>
    <n v="0.5"/>
    <s v="EN PROCESO_x000a_EN TERMINOS"/>
    <s v="En desarrollo de la Matriz del plan de mercadeo de los Locales La Colmena se registran los siguientes avances:_x000a_*  Se recibieron los avalúos solicitados a la Unidad Administrativa Especial de Catastro Distrital para tasar el valor base de venta de los locales comerciales._x000a_* De acuerdo con la determinación para comercializar los locales en venta y arriendo, se envió información de los locales y del proceso de comercialización, a clientes potenciales._x000a_* Se avanzó con los borradores de los anexos técnicos para la publicación de un proceso de venta en Sobre cerrado y del aviso correspondiente, de acuerdo con el manual de contratación, para que en caso de que exista un interesado se cuente con los documentos adelantados."/>
    <n v="0.7"/>
    <s v="EN PROCESO_x000a_EN TERMINOS"/>
    <s v="* En enero de 2024 con radicado S2024000368, se remitió comunicación al cliente que manifestó interés de compra de los locales 7 y 8, indicando que para avanzar con el proceso de venta debía allegar un alcance a su propuesta inicial con los valores actualizados de los locales. Se realizó seguimiento al número de contacto pero no fue posible obtener respuesta._x000a_* Se remitieron correos a dos interesados en Local 5, con indicaciones de la forma para presentar oferta de compra - sobre cerrado._x000a_* Se trabajó la actualización del plan de mercadeo, versión que se encuentra en revisión._x000a_* Se actualizó el brochure con la información de los locales._x000a_* A finales de 2023 se consideró la contratación de un tercero para ofrecer los Locales, por lo cual se adelantó la elaboración del Anexo Técnico y Matriz de Riesgos para adelantar el proceso, sobre los cuales la Dirección Contractual formuló observaciones según correo del 8 de febrero de 2024. (Esta alternativa se encuentra en revisión)"/>
    <n v="0.85"/>
    <x v="0"/>
    <d v="2023-04-19T00:00:00"/>
    <d v="2024-04-17T00:00:00"/>
    <s v="Dirección Comercial"/>
  </r>
  <r>
    <n v="9"/>
    <n v="263"/>
    <x v="0"/>
    <x v="0"/>
    <x v="2"/>
    <n v="1"/>
    <s v="Hallazgo administrativo con incidencia fiscal y presunta incidencia disciplinaria por la inversión de recursos públicos en la compra de un predio, la contratación de estudios y diseños e interventoría para el proyecto de vivienda de interés prioritario - VIP, Las Cruces, que fue planteado desde el año 2014 y su ejecución no era viable, por valor de $ 1.965.388.980"/>
    <s v="Hallazgo administrativo con incidencia fiscal y presunta incidencia disciplinaria por la inversión de recursos públicos en la compra de un predio, la contratación de estudios y diseños e  interventoría  para  el  proyecto  VIP,  Las  Cruces,  que  fue planteado desde el año 2014 y su ejecución no era viable, por valor de $ 1.965.388.980.53. _x000a_El predio actualmente tiene una afectación dada la factibilidad del proyecto Cable Centro Histórico, por parte del IDU."/>
    <s v="Realizar mesas de trabajo para gestionar la movilización del activo con el IDU, en el marco del proyecto de Cable Aéreo."/>
    <s v="Mesas de trabajo semestrales"/>
    <s v="Mesas de trabajo realizadas / Mesas de trabajo programadas"/>
    <n v="2"/>
    <m/>
    <m/>
    <m/>
    <m/>
    <m/>
    <m/>
    <m/>
    <m/>
    <m/>
    <m/>
    <m/>
    <m/>
    <m/>
    <m/>
    <m/>
    <s v="El IDU en comunicación con radicado E2023002768 de abril de 2023 dio respuesta a la información solicitada por la Empresa sobre el predio Las Cruces, indicando lo siguiente:_x000a__x000a_ &quot;... de conformidad con los resultados del estudio de prefactibilidad, el predio en mención efectivamente sería requerido para el desarrollo del proyecto, particularmente en la construcción de la Estación Intermedia Las Cruces&quot;_x000a__x000a_En la misma comunicación informó que el proyecto ha iniciado apenas la etapa de factibilidad mediante la suscripción de los contratos:_x000a_  * IDU-1735-2022 cuyo objeto es Factibilidad de dos sistemas de transporte por cable aéreo para las localidades de Santafé y La Candelaria y obras complementarias, en Bogotá. D.C._x000a_  * IDU-1727-2022 que tiene como objeto: Interventoría integral para la factibilidad de dos sistemas de transporte por cable aéreo para las localidades de Santafé y La Candelaria y obras complementarias, en Bogotá. D.C._x000a__x000a_En el segundo semestre se agendará mesa de trabajo para conocer sobre los avances en el tema. (se adjunta agenda de citación a la reunión)"/>
    <n v="0.1"/>
    <s v="EN PROCESO_x000a_EN TERMINOS"/>
    <s v="El 13 de Julio se agendo reunión con la Directora Técnica de Proyectos del IDU, Dra Martha Rocío Caldas (ver agenda y acta de reunión)_x000a__x000a_En la reunión la Dra Caldas manifestó que, hasta no tener el resultado de los contratos para determinar la factibilidad del proyecto, es imposible avanzar con la posibilidad de adquisición del predio, también manifiesta que se tiene previsto la terminación de los contratos en noviembre de 2023. Los contratos a los cuales hace referencia son  _x000a_* IDU-1735-2022 cuyo objeto es Factibilidad de dos sistemas de transporte por cable aéreo para las localidades de Santafé y La Candelaria y obras complementarias, en Bogotá. D.C._x000a_* IDU-1727-2022 que tiene como objeto: Interventoría integral para la factibilidad de dos sistemas de transporte por cable aéreo para las localidades de Santafé y La Candelaria y obras complementarias, en Bogotá. D.C."/>
    <n v="0.3"/>
    <s v="EN PROCESO_x000a_EN TERMINOS"/>
    <s v="El 13 de diciembre se agendó reunión con la Dra Martha Caldas del IDU (ver agenda) sin embargo no se llevó a cabo._x000a__x000a_El 20 de diciembre de 2023 se remitió al IDU la comunicación S2023005970, solicitando información sobre el resultado de los contratos IDU-1735-2022 y IDU-1727-2022, ya que con estos se definía la &quot;Factibilidad de dos sistemas de transporte por cable aéreo para las localidades de Santafé́ y La Candelaria y obras complementarias(..)&quot;.  Se espera que el IDU responda si los resultados derivaron en dar factibilidad al proyecto, y si el predio Las Cruces permanece afectado por el trazado, de lo cual dependería la posibilidad de su transferencia."/>
    <n v="0.4"/>
    <s v="EN PROCESO_x000a_EN TERMINOS"/>
    <s v="Mediante comunicación con Radicado No.  S2024000785 del 23 de febrero de 2024, desde la Dirección Técnica Comercial se reiteró al IDU la solicitud de información sobre el resultado de los contratos 1735-2022 y IDU-1727-2022, correspondientes a la Factibilidad e Interventoría del proyecto Cable Aéreo Reencuentro - Monserrate, y si estos derivaron en su factibilidad para avanzar frente a la posibilidad de transferencia del predio Las Cruces._x000a__x000a_Se obtuvo respuesta del IDU mediante Rad E2024002062 del 7 de marzo de 2024, en la que informa el estado actual de los contratos, indicando que terminaron el 1 de marzo de 2024 y que &quot;de conformidad con lo establecido en el Contrato de Consultoría, el IDU deberá realizar el pronunciamiento respecto de los productos frente a las alternativas viables. Este pronunciamiento se realizará dentro de los treinta (30) días calendario siguientes a la radicación de los documentos correspondientes en el IDU&quot;,; dicionalmente, menciona que el proyecto requiere aprobación del Concejo Nacional de Patrimonio. Finalmente manifiesta, &quot;estaremos informando sobre el resultado de la necesidad de cesión del predio en el corto plazo durante el mes de abril de 2024&quot;._x000a__x000a_En el mes de abril de 2024 se realizará el seguimiento correspondiente."/>
    <n v="0.7"/>
    <x v="0"/>
    <d v="2023-04-19T00:00:00"/>
    <d v="2024-04-17T00:00:00"/>
    <s v="Dirección Comercial"/>
  </r>
  <r>
    <n v="11"/>
    <n v="263"/>
    <x v="0"/>
    <x v="0"/>
    <x v="3"/>
    <n v="1"/>
    <s v="Hallazgo administrativo con incidencia fiscal y presunta disciplinaria por invertir recursos públicos en estudios y diseños e interventorías para el proyecto de vivienda de interés prioritario - VIP, Restrepo, que fue planteado desde el año 2014 y su ejecución no era viable, por valor de $400.682.537"/>
    <s v="Hallazgo administrativo  con  incidencia  fiscal  y  presunta  disciplinaria  por  invertir recursos públicos en estudios y diseños e interventorías para el proyecto de vivienda de interés prioritario - VIP, Restrepo, que fue planteado desde el año 2014 y su ejecución no era viable, por valor de $400.682.537. "/>
    <s v="Aplicar los instrumentos y mecanismos con los que cuenta la Empresa para la gestión de suelo y maduración de proyectos."/>
    <s v="Predios Adquiridos con la Metodología Establecida"/>
    <s v="Número de predios adquiridos o recibidos gratuitamente con documentación soporte / Número de predios adquiridos o recibidos gratuitamente"/>
    <n v="1"/>
    <m/>
    <m/>
    <m/>
    <m/>
    <m/>
    <m/>
    <m/>
    <m/>
    <m/>
    <m/>
    <m/>
    <m/>
    <m/>
    <m/>
    <m/>
    <m/>
    <m/>
    <s v="EN PROCESO_x000a_EN TERMINOS"/>
    <s v="Para la fecha de reporte, no se han recibido predios de forma gratuita a la Empresa de Renovación y Desarrollo Urbano de Bogotá"/>
    <n v="0"/>
    <s v="EN PROCESO_x000a_EN TERMINOS"/>
    <s v="En el cuarto trimestre de la vigencia 2023 se adquirieron y recibieron 4 áreas de oportunidad, correspondientes a 6 predios segregados mediante la Escritura Pública 1391 del 2023-08-11 de la Notaria 59 aclarada por la EP 1732 del 2023-10-03 de la Notaria 59. Predios a título gratuito entregados por parte del IDU para el proyecto Ciudadela Educativa y del Cuidado. Dichos predios se recibieron conforme a lo dispuesto en el Decreto 040 del 2021 y a la Guía de Gestión Integral de Proyectos de la Empresa."/>
    <n v="1"/>
    <s v="CUMPLIDA"/>
    <m/>
    <n v="1"/>
    <x v="1"/>
    <d v="2023-04-19T00:00:00"/>
    <d v="2024-04-17T00:00:00"/>
    <s v="Dirección de Predios - Subgerencia de Gestión Inmobiliaria"/>
  </r>
  <r>
    <n v="13"/>
    <n v="263"/>
    <x v="0"/>
    <x v="0"/>
    <x v="4"/>
    <n v="2"/>
    <s v="Hallazgo administrativo con incidencia fiscal y presunta disciplinaria por invertir recursos públicos en estudios y diseños e interventorías para los proyectos de vivienda de interés prioritario - VIP, Calle 26 - Eduardo Umaña y Jaime Garzón, que fueron planteados desde el año 2014 y su ejecución no era viable, por valor de $918.909.756"/>
    <s v="Hallazgo administrativo  con  incidencia  fiscal  y  presunta  disciplinaria  por  invertir recursos públicos en estudios y diseños e interventorías para los proyectos de vivienda de interés prioritario - VIP, Calle 26 - Eduardo Umaña y Jaime Garzón, que fueron planteados desde el año 2014 y su ejecución no era viable, por valor de $918.909.756.                       "/>
    <s v="Teniendo en cuenta que el predio del proyecto Jaime Garzón fue recibido gratuitamente y fue restituido al IDU, aplicar los instrumentos y mecanismos con los que cuenta la Empresa para la gestión de suelo y maduración de proyectos."/>
    <s v="Predios Adquiridos con la Metodología Establecida"/>
    <s v="Número de predios adquiridos o recibidos gratuitamente con documentación soporte / Número de predios adquiridos o recibidos gratuitamente"/>
    <n v="1"/>
    <m/>
    <m/>
    <m/>
    <m/>
    <m/>
    <m/>
    <m/>
    <m/>
    <m/>
    <m/>
    <m/>
    <m/>
    <m/>
    <m/>
    <m/>
    <m/>
    <m/>
    <s v="EN PROCESO_x000a_EN TERMINOS"/>
    <s v="Para la fecha de reporte, no se han recibido predios de forma gratuita a la Empresa de Renovación y Desarrollo Urbano de Bogotá"/>
    <n v="0"/>
    <s v="EN PROCESO_x000a_EN TERMINOS"/>
    <s v="En el cuarto trimestre de la vigencia 2023 se adquirieron y recibieron 4 áreas de oportunidad, correspondientes a 6 predios segregados mediante la Escritura Pública 1391 del 2023-08-11 de la Notaria 59 aclarada por la EP 1732 del 2023-10-03 de la Notaria 59. Predios a título gratuito entregados por parte del IDU para el proyecto Ciudadela Educativa y del Cuidado. Dichos predios se recibieron conforme a lo dispuesto en el Decreto 040 del 2021 y a la Guía de Gestión Integral de Proyectos de la Empresa."/>
    <n v="1"/>
    <s v="CUMPLIDA"/>
    <m/>
    <n v="1"/>
    <x v="1"/>
    <d v="2023-04-19T00:00:00"/>
    <d v="2024-04-17T00:00:00"/>
    <s v="Dirección de Predios - Subgerencia de Gestión Inmobiliaria"/>
  </r>
  <r>
    <n v="21"/>
    <n v="263"/>
    <x v="0"/>
    <x v="1"/>
    <x v="5"/>
    <n v="1"/>
    <s v="Hallazgo administrativo con incidencia fiscal por $7.532.134.076 y presunta incidencia disciplinaria, por deficiencia en los estudios previos elaborados por la Empresa de Renovación y Desarrollo Urbano – ERU, para determinar el valor del canon de arrendamiento, lo que género que los predios denominados manzanas 10 y 22, y el mobiliario tipo contendor fueran arrendados por un menor valor"/>
    <s v="La estructuración del estudio de mercado estimó factores como gastos proyectados a asumir por el arrendatario (Operador) para realizar obras de adecuación y poner en marcha su esquema comercial, así como el área en condiciones para realizar un aprovechamiento económico, el cual dio como resultado un valor base para la determinación del canon_x000a__x000a_"/>
    <s v="Socializar el Procedimiento PD-89 Arriendo de Inmuebles, para reforzar los lineamientos establecidos para establecer el valor del canon de arrendamiento."/>
    <s v="Procedimiento PD-89 Arriendo de Inmuebles socializado"/>
    <s v="Socializaciones realizadas y evaluadas su efectividad / Socializaciones programadas"/>
    <n v="1"/>
    <m/>
    <m/>
    <m/>
    <m/>
    <m/>
    <m/>
    <m/>
    <m/>
    <m/>
    <m/>
    <m/>
    <m/>
    <m/>
    <m/>
    <m/>
    <m/>
    <m/>
    <m/>
    <m/>
    <m/>
    <s v="EN PROCESO_x000a_EN TERMINOS"/>
    <s v="El 4 de diciembre se llevó a cabo la socialización de la versión 5 del procedimiento PD-89 Arriendo de Inmuebles, a los profesionales de la Dirección Comercial que apoyan las gestiones de Comercialización: se presentaron los lineamientos y actividades y se mostró la ruta para consultar la copia controlada del documento que esta en RedNoBo (anterior Erunet)  http://10.115.245.74/sites/default/files/documentos/PD-89_Arriendo_Inmuebles_V5.pdf."/>
    <n v="1"/>
    <s v="CUMPLIDA"/>
    <m/>
    <n v="1"/>
    <x v="1"/>
    <d v="2023-09-26T00:00:00"/>
    <d v="2024-06-30T00:00:00"/>
    <s v="Dirección Comercial"/>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7F18FC1-C8EC-44C6-AA3A-BCA7C605B2BD}" name="TablaDinámica1" cacheId="0" applyNumberFormats="0" applyBorderFormats="0" applyFontFormats="0" applyPatternFormats="0" applyAlignmentFormats="0" applyWidthHeightFormats="1" dataCaption="Valores" updatedVersion="7" minRefreshableVersion="3" useAutoFormatting="1" itemPrintTitles="1" createdVersion="6" indent="0" showHeaders="0" compact="0" compactData="0" multipleFieldFilters="0">
  <location ref="A1:F9" firstHeaderRow="1" firstDataRow="2" firstDataCol="3"/>
  <pivotFields count="42">
    <pivotField compact="0" outline="0" showAll="0"/>
    <pivotField compact="0" outline="0" showAll="0"/>
    <pivotField axis="axisRow" compact="0" outline="0" showAll="0" defaultSubtotal="0">
      <items count="2">
        <item m="1" x="1"/>
        <item x="0"/>
      </items>
    </pivotField>
    <pivotField axis="axisRow" compact="0" outline="0" showAll="0">
      <items count="5">
        <item m="1" x="3"/>
        <item m="1" x="2"/>
        <item x="0"/>
        <item x="1"/>
        <item t="default"/>
      </items>
    </pivotField>
    <pivotField axis="axisRow" compact="0" outline="0" showAll="0" sortType="ascending" defaultSubtotal="0">
      <items count="14">
        <item m="1" x="13"/>
        <item x="0"/>
        <item m="1" x="12"/>
        <item x="1"/>
        <item x="2"/>
        <item m="1" x="8"/>
        <item x="3"/>
        <item m="1" x="6"/>
        <item m="1" x="7"/>
        <item x="4"/>
        <item m="1" x="11"/>
        <item m="1" x="10"/>
        <item x="5"/>
        <item m="1" x="9"/>
      </items>
    </pivotField>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numFmtId="9"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numFmtId="9" outline="0" showAll="0"/>
    <pivotField axis="axisCol" compact="0" outline="0" showAll="0">
      <items count="3">
        <item x="1"/>
        <item x="0"/>
        <item t="default"/>
      </items>
    </pivotField>
    <pivotField compact="0" outline="0" showAll="0"/>
    <pivotField compact="0" outline="0" showAll="0"/>
    <pivotField compact="0" outline="0" showAll="0"/>
  </pivotFields>
  <rowFields count="3">
    <field x="4"/>
    <field x="2"/>
    <field x="3"/>
  </rowFields>
  <rowItems count="7">
    <i>
      <x v="1"/>
      <x v="1"/>
      <x v="2"/>
    </i>
    <i>
      <x v="3"/>
      <x v="1"/>
      <x v="2"/>
    </i>
    <i>
      <x v="4"/>
      <x v="1"/>
      <x v="2"/>
    </i>
    <i>
      <x v="6"/>
      <x v="1"/>
      <x v="2"/>
    </i>
    <i>
      <x v="9"/>
      <x v="1"/>
      <x v="2"/>
    </i>
    <i>
      <x v="12"/>
      <x v="1"/>
      <x v="3"/>
    </i>
    <i t="grand">
      <x/>
    </i>
  </rowItems>
  <colFields count="1">
    <field x="38"/>
  </colFields>
  <colItems count="3">
    <i>
      <x/>
    </i>
    <i>
      <x v="1"/>
    </i>
    <i t="grand">
      <x/>
    </i>
  </colItems>
  <dataFields count="1">
    <dataField name="Cuenta de CÓDIGO ACCIÓN" fld="5" subtotal="count" baseField="0" baseItem="16"/>
  </dataFields>
  <formats count="1">
    <format dxfId="0">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2A9F7-2E76-4B80-A231-59522A7042E0}">
  <dimension ref="A1:BV38"/>
  <sheetViews>
    <sheetView showGridLines="0" zoomScale="60" zoomScaleNormal="60" workbookViewId="0">
      <pane ySplit="3" topLeftCell="A34" activePane="bottomLeft" state="frozen"/>
      <selection pane="bottomLeft" activeCell="A38" sqref="A38"/>
    </sheetView>
  </sheetViews>
  <sheetFormatPr baseColWidth="10" defaultColWidth="0" defaultRowHeight="16.5" x14ac:dyDescent="0.3"/>
  <cols>
    <col min="1" max="1" width="11.85546875" style="3" customWidth="1"/>
    <col min="2" max="2" width="21.5703125" style="2" customWidth="1"/>
    <col min="3" max="3" width="15.28515625" style="3" customWidth="1"/>
    <col min="4" max="4" width="14.140625" style="3" customWidth="1"/>
    <col min="5" max="5" width="26.7109375" style="3" customWidth="1"/>
    <col min="6" max="6" width="11.85546875" style="4" customWidth="1"/>
    <col min="7" max="7" width="58.7109375" style="5" customWidth="1"/>
    <col min="8" max="8" width="58.7109375" style="6" customWidth="1"/>
    <col min="9" max="9" width="47" style="6" customWidth="1"/>
    <col min="10" max="10" width="47.42578125" style="6" customWidth="1"/>
    <col min="11" max="12" width="37.140625" style="3" customWidth="1"/>
    <col min="13" max="13" width="116.42578125" style="2" customWidth="1"/>
    <col min="14" max="15" width="27.28515625" style="2" customWidth="1"/>
    <col min="16" max="16" width="115.7109375" style="2" customWidth="1"/>
    <col min="17" max="18" width="27.28515625" style="2" customWidth="1"/>
    <col min="19" max="19" width="115.7109375" style="2" customWidth="1"/>
    <col min="20" max="21" width="27.28515625" style="2" customWidth="1"/>
    <col min="22" max="22" width="115.7109375" style="2" customWidth="1"/>
    <col min="23" max="24" width="27.28515625" style="2" customWidth="1"/>
    <col min="25" max="25" width="115.7109375" style="2" customWidth="1"/>
    <col min="26" max="27" width="27.28515625" style="2" customWidth="1"/>
    <col min="28" max="28" width="115.7109375" style="2" customWidth="1"/>
    <col min="29" max="30" width="27.28515625" style="2" customWidth="1"/>
    <col min="31" max="31" width="115.7109375" style="2" customWidth="1"/>
    <col min="32" max="33" width="27.28515625" style="2" customWidth="1"/>
    <col min="34" max="34" width="115.7109375" style="2" customWidth="1"/>
    <col min="35" max="36" width="27.28515625" style="2" customWidth="1"/>
    <col min="37" max="37" width="115.7109375" style="2" customWidth="1"/>
    <col min="38" max="39" width="27.28515625" style="2" customWidth="1"/>
    <col min="40" max="40" width="115.7109375" style="2" customWidth="1"/>
    <col min="41" max="42" width="27.28515625" style="2" customWidth="1"/>
    <col min="43" max="43" width="115.7109375" style="2" customWidth="1"/>
    <col min="44" max="45" width="27.28515625" style="2" customWidth="1"/>
    <col min="46" max="46" width="115.7109375" style="2" customWidth="1"/>
    <col min="47" max="49" width="27.28515625" style="2" customWidth="1"/>
    <col min="50" max="50" width="21.140625" style="5" customWidth="1"/>
    <col min="51" max="51" width="28.140625" style="5" customWidth="1"/>
    <col min="52" max="52" width="49.85546875" style="6" customWidth="1"/>
    <col min="53" max="74" width="0" hidden="1" customWidth="1"/>
    <col min="75" max="16384" width="11.5703125" hidden="1"/>
  </cols>
  <sheetData>
    <row r="1" spans="1:52" ht="18.75" x14ac:dyDescent="0.3">
      <c r="A1" s="1" t="s">
        <v>0</v>
      </c>
    </row>
    <row r="2" spans="1:52" x14ac:dyDescent="0.3">
      <c r="A2" s="7"/>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8"/>
    </row>
    <row r="3" spans="1:52" ht="75" x14ac:dyDescent="0.25">
      <c r="A3" s="47" t="s">
        <v>1</v>
      </c>
      <c r="B3" s="45" t="s">
        <v>2</v>
      </c>
      <c r="C3" s="45" t="s">
        <v>3</v>
      </c>
      <c r="D3" s="45" t="s">
        <v>4</v>
      </c>
      <c r="E3" s="45" t="s">
        <v>5</v>
      </c>
      <c r="F3" s="45" t="s">
        <v>6</v>
      </c>
      <c r="G3" s="45" t="s">
        <v>7</v>
      </c>
      <c r="H3" s="45" t="s">
        <v>8</v>
      </c>
      <c r="I3" s="45" t="s">
        <v>9</v>
      </c>
      <c r="J3" s="45" t="s">
        <v>10</v>
      </c>
      <c r="K3" s="45" t="s">
        <v>11</v>
      </c>
      <c r="L3" s="46" t="s">
        <v>110</v>
      </c>
      <c r="M3" s="44" t="s">
        <v>332</v>
      </c>
      <c r="N3" s="45" t="s">
        <v>331</v>
      </c>
      <c r="O3" s="45" t="s">
        <v>330</v>
      </c>
      <c r="P3" s="44" t="s">
        <v>329</v>
      </c>
      <c r="Q3" s="45" t="s">
        <v>328</v>
      </c>
      <c r="R3" s="45" t="s">
        <v>327</v>
      </c>
      <c r="S3" s="44" t="s">
        <v>326</v>
      </c>
      <c r="T3" s="45" t="s">
        <v>325</v>
      </c>
      <c r="U3" s="45" t="s">
        <v>324</v>
      </c>
      <c r="V3" s="44" t="s">
        <v>323</v>
      </c>
      <c r="W3" s="45" t="s">
        <v>322</v>
      </c>
      <c r="X3" s="45" t="s">
        <v>321</v>
      </c>
      <c r="Y3" s="44" t="s">
        <v>25</v>
      </c>
      <c r="Z3" s="45" t="s">
        <v>26</v>
      </c>
      <c r="AA3" s="45" t="s">
        <v>27</v>
      </c>
      <c r="AB3" s="44" t="s">
        <v>28</v>
      </c>
      <c r="AC3" s="45" t="s">
        <v>29</v>
      </c>
      <c r="AD3" s="45" t="s">
        <v>30</v>
      </c>
      <c r="AE3" s="44" t="s">
        <v>52</v>
      </c>
      <c r="AF3" s="45" t="s">
        <v>50</v>
      </c>
      <c r="AG3" s="45" t="s">
        <v>51</v>
      </c>
      <c r="AH3" s="44" t="s">
        <v>64</v>
      </c>
      <c r="AI3" s="45" t="s">
        <v>65</v>
      </c>
      <c r="AJ3" s="45" t="s">
        <v>66</v>
      </c>
      <c r="AK3" s="44" t="s">
        <v>70</v>
      </c>
      <c r="AL3" s="45" t="s">
        <v>71</v>
      </c>
      <c r="AM3" s="45" t="s">
        <v>72</v>
      </c>
      <c r="AN3" s="44" t="s">
        <v>111</v>
      </c>
      <c r="AO3" s="45" t="s">
        <v>112</v>
      </c>
      <c r="AP3" s="45" t="s">
        <v>113</v>
      </c>
      <c r="AQ3" s="44" t="s">
        <v>125</v>
      </c>
      <c r="AR3" s="45" t="s">
        <v>126</v>
      </c>
      <c r="AS3" s="45" t="s">
        <v>127</v>
      </c>
      <c r="AT3" s="44" t="s">
        <v>177</v>
      </c>
      <c r="AU3" s="45" t="s">
        <v>178</v>
      </c>
      <c r="AV3" s="45" t="s">
        <v>179</v>
      </c>
      <c r="AW3" s="45" t="s">
        <v>350</v>
      </c>
      <c r="AX3" s="45" t="s">
        <v>12</v>
      </c>
      <c r="AY3" s="45" t="s">
        <v>13</v>
      </c>
      <c r="AZ3" s="44" t="s">
        <v>14</v>
      </c>
    </row>
    <row r="4" spans="1:52" ht="157.9" customHeight="1" x14ac:dyDescent="0.25">
      <c r="A4" s="40">
        <v>1</v>
      </c>
      <c r="B4" s="35">
        <v>263</v>
      </c>
      <c r="C4" s="43" t="s">
        <v>209</v>
      </c>
      <c r="D4" s="35">
        <v>56</v>
      </c>
      <c r="E4" s="43" t="s">
        <v>281</v>
      </c>
      <c r="F4" s="43">
        <v>1</v>
      </c>
      <c r="G4" s="42" t="s">
        <v>312</v>
      </c>
      <c r="H4" s="41" t="s">
        <v>311</v>
      </c>
      <c r="I4" s="41" t="s">
        <v>320</v>
      </c>
      <c r="J4" s="41" t="s">
        <v>319</v>
      </c>
      <c r="K4" s="41" t="s">
        <v>318</v>
      </c>
      <c r="L4" s="37">
        <v>1</v>
      </c>
      <c r="M4" s="39"/>
      <c r="N4" s="37"/>
      <c r="O4" s="37"/>
      <c r="P4" s="39"/>
      <c r="Q4" s="37"/>
      <c r="R4" s="37"/>
      <c r="S4" s="39"/>
      <c r="T4" s="37"/>
      <c r="U4" s="37" t="s">
        <v>16</v>
      </c>
      <c r="V4" s="39" t="s">
        <v>317</v>
      </c>
      <c r="W4" s="37">
        <v>1</v>
      </c>
      <c r="X4" s="37" t="s">
        <v>17</v>
      </c>
      <c r="Y4" s="39"/>
      <c r="Z4" s="38">
        <v>1</v>
      </c>
      <c r="AA4" s="37" t="s">
        <v>17</v>
      </c>
      <c r="AB4" s="39"/>
      <c r="AC4" s="38">
        <v>1</v>
      </c>
      <c r="AD4" s="37" t="s">
        <v>17</v>
      </c>
      <c r="AE4" s="39"/>
      <c r="AF4" s="38">
        <v>1</v>
      </c>
      <c r="AG4" s="37" t="s">
        <v>17</v>
      </c>
      <c r="AH4" s="39"/>
      <c r="AI4" s="38">
        <v>1</v>
      </c>
      <c r="AJ4" s="37" t="s">
        <v>17</v>
      </c>
      <c r="AK4" s="39"/>
      <c r="AL4" s="38">
        <v>1</v>
      </c>
      <c r="AM4" s="37" t="s">
        <v>17</v>
      </c>
      <c r="AN4" s="39"/>
      <c r="AO4" s="38">
        <v>1</v>
      </c>
      <c r="AP4" s="37" t="s">
        <v>17</v>
      </c>
      <c r="AQ4" s="39"/>
      <c r="AR4" s="38">
        <v>1</v>
      </c>
      <c r="AS4" s="37" t="s">
        <v>17</v>
      </c>
      <c r="AT4" s="39"/>
      <c r="AU4" s="38"/>
      <c r="AV4" s="37"/>
      <c r="AW4" s="37" t="s">
        <v>351</v>
      </c>
      <c r="AX4" s="36">
        <v>44488</v>
      </c>
      <c r="AY4" s="36">
        <v>44592</v>
      </c>
      <c r="AZ4" s="35" t="s">
        <v>23</v>
      </c>
    </row>
    <row r="5" spans="1:52" ht="120" customHeight="1" x14ac:dyDescent="0.25">
      <c r="A5" s="40">
        <v>2</v>
      </c>
      <c r="B5" s="35">
        <v>263</v>
      </c>
      <c r="C5" s="43" t="s">
        <v>209</v>
      </c>
      <c r="D5" s="35">
        <v>56</v>
      </c>
      <c r="E5" s="43" t="s">
        <v>281</v>
      </c>
      <c r="F5" s="43">
        <v>2</v>
      </c>
      <c r="G5" s="42" t="s">
        <v>312</v>
      </c>
      <c r="H5" s="41" t="s">
        <v>311</v>
      </c>
      <c r="I5" s="41" t="s">
        <v>316</v>
      </c>
      <c r="J5" s="41" t="s">
        <v>315</v>
      </c>
      <c r="K5" s="41" t="s">
        <v>314</v>
      </c>
      <c r="L5" s="37">
        <v>1</v>
      </c>
      <c r="M5" s="39"/>
      <c r="N5" s="37"/>
      <c r="O5" s="37"/>
      <c r="P5" s="39"/>
      <c r="Q5" s="37"/>
      <c r="R5" s="37"/>
      <c r="S5" s="39"/>
      <c r="T5" s="37"/>
      <c r="U5" s="37" t="s">
        <v>16</v>
      </c>
      <c r="V5" s="39" t="s">
        <v>313</v>
      </c>
      <c r="W5" s="37">
        <v>1</v>
      </c>
      <c r="X5" s="37" t="s">
        <v>17</v>
      </c>
      <c r="Y5" s="39"/>
      <c r="Z5" s="38">
        <v>1</v>
      </c>
      <c r="AA5" s="37" t="s">
        <v>17</v>
      </c>
      <c r="AB5" s="39"/>
      <c r="AC5" s="38">
        <v>1</v>
      </c>
      <c r="AD5" s="37" t="s">
        <v>17</v>
      </c>
      <c r="AE5" s="39"/>
      <c r="AF5" s="38">
        <v>1</v>
      </c>
      <c r="AG5" s="37" t="s">
        <v>17</v>
      </c>
      <c r="AH5" s="39"/>
      <c r="AI5" s="38">
        <v>1</v>
      </c>
      <c r="AJ5" s="37" t="s">
        <v>17</v>
      </c>
      <c r="AK5" s="39"/>
      <c r="AL5" s="38">
        <v>1</v>
      </c>
      <c r="AM5" s="37" t="s">
        <v>17</v>
      </c>
      <c r="AN5" s="39"/>
      <c r="AO5" s="38">
        <v>1</v>
      </c>
      <c r="AP5" s="37" t="s">
        <v>17</v>
      </c>
      <c r="AQ5" s="39"/>
      <c r="AR5" s="38">
        <v>1</v>
      </c>
      <c r="AS5" s="37" t="s">
        <v>17</v>
      </c>
      <c r="AT5" s="39"/>
      <c r="AU5" s="38"/>
      <c r="AV5" s="37"/>
      <c r="AW5" s="37" t="s">
        <v>351</v>
      </c>
      <c r="AX5" s="36">
        <v>44488</v>
      </c>
      <c r="AY5" s="36">
        <v>44592</v>
      </c>
      <c r="AZ5" s="35" t="s">
        <v>23</v>
      </c>
    </row>
    <row r="6" spans="1:52" ht="120" customHeight="1" x14ac:dyDescent="0.25">
      <c r="A6" s="40">
        <v>3</v>
      </c>
      <c r="B6" s="35">
        <v>263</v>
      </c>
      <c r="C6" s="43" t="s">
        <v>209</v>
      </c>
      <c r="D6" s="35">
        <v>56</v>
      </c>
      <c r="E6" s="43" t="s">
        <v>281</v>
      </c>
      <c r="F6" s="43">
        <v>3</v>
      </c>
      <c r="G6" s="42" t="s">
        <v>312</v>
      </c>
      <c r="H6" s="41" t="s">
        <v>311</v>
      </c>
      <c r="I6" s="41" t="s">
        <v>310</v>
      </c>
      <c r="J6" s="41" t="s">
        <v>305</v>
      </c>
      <c r="K6" s="41" t="s">
        <v>309</v>
      </c>
      <c r="L6" s="37">
        <v>1</v>
      </c>
      <c r="M6" s="39"/>
      <c r="N6" s="37"/>
      <c r="O6" s="37"/>
      <c r="P6" s="39"/>
      <c r="Q6" s="37"/>
      <c r="R6" s="37"/>
      <c r="S6" s="39"/>
      <c r="T6" s="37"/>
      <c r="U6" s="37" t="s">
        <v>16</v>
      </c>
      <c r="V6" s="39" t="s">
        <v>308</v>
      </c>
      <c r="W6" s="37">
        <v>0.75</v>
      </c>
      <c r="X6" s="37" t="s">
        <v>16</v>
      </c>
      <c r="Y6" s="39" t="s">
        <v>307</v>
      </c>
      <c r="Z6" s="37">
        <v>1</v>
      </c>
      <c r="AA6" s="37" t="s">
        <v>17</v>
      </c>
      <c r="AB6" s="39"/>
      <c r="AC6" s="37">
        <v>1</v>
      </c>
      <c r="AD6" s="37" t="s">
        <v>17</v>
      </c>
      <c r="AE6" s="39"/>
      <c r="AF6" s="37">
        <v>1</v>
      </c>
      <c r="AG6" s="37" t="s">
        <v>17</v>
      </c>
      <c r="AH6" s="39"/>
      <c r="AI6" s="37">
        <v>1</v>
      </c>
      <c r="AJ6" s="37" t="s">
        <v>17</v>
      </c>
      <c r="AK6" s="39"/>
      <c r="AL6" s="37">
        <v>1</v>
      </c>
      <c r="AM6" s="37" t="s">
        <v>17</v>
      </c>
      <c r="AN6" s="39"/>
      <c r="AO6" s="37">
        <v>1</v>
      </c>
      <c r="AP6" s="37" t="s">
        <v>17</v>
      </c>
      <c r="AQ6" s="39"/>
      <c r="AR6" s="38">
        <v>1</v>
      </c>
      <c r="AS6" s="37" t="s">
        <v>17</v>
      </c>
      <c r="AT6" s="39"/>
      <c r="AU6" s="38"/>
      <c r="AV6" s="37"/>
      <c r="AW6" s="37" t="s">
        <v>351</v>
      </c>
      <c r="AX6" s="36">
        <v>44488</v>
      </c>
      <c r="AY6" s="36">
        <v>44592</v>
      </c>
      <c r="AZ6" s="35" t="s">
        <v>23</v>
      </c>
    </row>
    <row r="7" spans="1:52" ht="120" customHeight="1" x14ac:dyDescent="0.25">
      <c r="A7" s="40">
        <v>4</v>
      </c>
      <c r="B7" s="35">
        <v>263</v>
      </c>
      <c r="C7" s="43" t="s">
        <v>209</v>
      </c>
      <c r="D7" s="35">
        <v>56</v>
      </c>
      <c r="E7" s="43" t="s">
        <v>281</v>
      </c>
      <c r="F7" s="43">
        <v>4</v>
      </c>
      <c r="G7" s="42" t="s">
        <v>301</v>
      </c>
      <c r="H7" s="41" t="s">
        <v>300</v>
      </c>
      <c r="I7" s="41" t="s">
        <v>306</v>
      </c>
      <c r="J7" s="41" t="s">
        <v>305</v>
      </c>
      <c r="K7" s="41" t="s">
        <v>304</v>
      </c>
      <c r="L7" s="37">
        <v>1</v>
      </c>
      <c r="M7" s="39"/>
      <c r="N7" s="37"/>
      <c r="O7" s="37"/>
      <c r="P7" s="39"/>
      <c r="Q7" s="37"/>
      <c r="R7" s="37"/>
      <c r="S7" s="39"/>
      <c r="T7" s="37"/>
      <c r="U7" s="37" t="s">
        <v>16</v>
      </c>
      <c r="V7" s="39" t="s">
        <v>303</v>
      </c>
      <c r="W7" s="37">
        <v>0.75</v>
      </c>
      <c r="X7" s="37" t="s">
        <v>16</v>
      </c>
      <c r="Y7" s="39" t="s">
        <v>302</v>
      </c>
      <c r="Z7" s="37">
        <v>1</v>
      </c>
      <c r="AA7" s="37" t="s">
        <v>17</v>
      </c>
      <c r="AB7" s="39"/>
      <c r="AC7" s="37">
        <v>1</v>
      </c>
      <c r="AD7" s="37" t="s">
        <v>17</v>
      </c>
      <c r="AE7" s="39"/>
      <c r="AF7" s="37">
        <v>1</v>
      </c>
      <c r="AG7" s="37" t="s">
        <v>17</v>
      </c>
      <c r="AH7" s="39"/>
      <c r="AI7" s="37">
        <v>1</v>
      </c>
      <c r="AJ7" s="37" t="s">
        <v>17</v>
      </c>
      <c r="AK7" s="39"/>
      <c r="AL7" s="37">
        <v>1</v>
      </c>
      <c r="AM7" s="37" t="s">
        <v>17</v>
      </c>
      <c r="AN7" s="39"/>
      <c r="AO7" s="37">
        <v>1</v>
      </c>
      <c r="AP7" s="37" t="s">
        <v>17</v>
      </c>
      <c r="AQ7" s="39"/>
      <c r="AR7" s="38">
        <v>1</v>
      </c>
      <c r="AS7" s="37" t="s">
        <v>17</v>
      </c>
      <c r="AT7" s="39"/>
      <c r="AU7" s="38"/>
      <c r="AV7" s="37"/>
      <c r="AW7" s="37" t="s">
        <v>351</v>
      </c>
      <c r="AX7" s="36">
        <v>44488</v>
      </c>
      <c r="AY7" s="36">
        <v>44592</v>
      </c>
      <c r="AZ7" s="35" t="s">
        <v>23</v>
      </c>
    </row>
    <row r="8" spans="1:52" ht="120" customHeight="1" x14ac:dyDescent="0.25">
      <c r="A8" s="40">
        <v>5</v>
      </c>
      <c r="B8" s="35">
        <v>263</v>
      </c>
      <c r="C8" s="43" t="s">
        <v>209</v>
      </c>
      <c r="D8" s="35">
        <v>56</v>
      </c>
      <c r="E8" s="43" t="s">
        <v>281</v>
      </c>
      <c r="F8" s="43">
        <v>5</v>
      </c>
      <c r="G8" s="42" t="s">
        <v>301</v>
      </c>
      <c r="H8" s="41" t="s">
        <v>300</v>
      </c>
      <c r="I8" s="41" t="s">
        <v>299</v>
      </c>
      <c r="J8" s="41" t="s">
        <v>298</v>
      </c>
      <c r="K8" s="41" t="s">
        <v>297</v>
      </c>
      <c r="L8" s="40">
        <v>1</v>
      </c>
      <c r="M8" s="39"/>
      <c r="N8" s="37"/>
      <c r="O8" s="37"/>
      <c r="P8" s="39"/>
      <c r="Q8" s="37"/>
      <c r="R8" s="37"/>
      <c r="S8" s="39"/>
      <c r="T8" s="37"/>
      <c r="U8" s="37" t="s">
        <v>16</v>
      </c>
      <c r="V8" s="39" t="s">
        <v>296</v>
      </c>
      <c r="W8" s="37">
        <v>0.75</v>
      </c>
      <c r="X8" s="37" t="s">
        <v>16</v>
      </c>
      <c r="Y8" s="39" t="s">
        <v>295</v>
      </c>
      <c r="Z8" s="38">
        <v>1</v>
      </c>
      <c r="AA8" s="37" t="s">
        <v>17</v>
      </c>
      <c r="AB8" s="39"/>
      <c r="AC8" s="38">
        <v>1</v>
      </c>
      <c r="AD8" s="37" t="s">
        <v>17</v>
      </c>
      <c r="AE8" s="39"/>
      <c r="AF8" s="38">
        <v>1</v>
      </c>
      <c r="AG8" s="37" t="s">
        <v>17</v>
      </c>
      <c r="AH8" s="39"/>
      <c r="AI8" s="38">
        <v>1</v>
      </c>
      <c r="AJ8" s="37" t="s">
        <v>17</v>
      </c>
      <c r="AK8" s="39"/>
      <c r="AL8" s="38">
        <v>1</v>
      </c>
      <c r="AM8" s="37" t="s">
        <v>17</v>
      </c>
      <c r="AN8" s="39"/>
      <c r="AO8" s="38">
        <v>1</v>
      </c>
      <c r="AP8" s="37" t="s">
        <v>17</v>
      </c>
      <c r="AQ8" s="39"/>
      <c r="AR8" s="38">
        <v>1</v>
      </c>
      <c r="AS8" s="37" t="s">
        <v>17</v>
      </c>
      <c r="AT8" s="39"/>
      <c r="AU8" s="38"/>
      <c r="AV8" s="37"/>
      <c r="AW8" s="37" t="s">
        <v>351</v>
      </c>
      <c r="AX8" s="36">
        <v>44488</v>
      </c>
      <c r="AY8" s="36">
        <v>44620</v>
      </c>
      <c r="AZ8" s="35" t="s">
        <v>294</v>
      </c>
    </row>
    <row r="9" spans="1:52" ht="120" customHeight="1" x14ac:dyDescent="0.25">
      <c r="A9" s="40">
        <v>6</v>
      </c>
      <c r="B9" s="35">
        <v>263</v>
      </c>
      <c r="C9" s="43" t="s">
        <v>209</v>
      </c>
      <c r="D9" s="35">
        <v>56</v>
      </c>
      <c r="E9" s="43" t="s">
        <v>281</v>
      </c>
      <c r="F9" s="43">
        <v>6</v>
      </c>
      <c r="G9" s="42" t="s">
        <v>289</v>
      </c>
      <c r="H9" s="41" t="s">
        <v>279</v>
      </c>
      <c r="I9" s="41" t="s">
        <v>293</v>
      </c>
      <c r="J9" s="41" t="s">
        <v>292</v>
      </c>
      <c r="K9" s="41" t="s">
        <v>291</v>
      </c>
      <c r="L9" s="40">
        <v>1</v>
      </c>
      <c r="M9" s="39"/>
      <c r="N9" s="37"/>
      <c r="O9" s="37"/>
      <c r="P9" s="39"/>
      <c r="Q9" s="37"/>
      <c r="R9" s="37"/>
      <c r="S9" s="39"/>
      <c r="T9" s="37"/>
      <c r="U9" s="37" t="s">
        <v>16</v>
      </c>
      <c r="V9" s="39" t="s">
        <v>290</v>
      </c>
      <c r="W9" s="37">
        <v>1</v>
      </c>
      <c r="X9" s="37" t="s">
        <v>17</v>
      </c>
      <c r="Y9" s="39"/>
      <c r="Z9" s="38">
        <v>1</v>
      </c>
      <c r="AA9" s="37" t="s">
        <v>17</v>
      </c>
      <c r="AB9" s="39"/>
      <c r="AC9" s="38">
        <v>1</v>
      </c>
      <c r="AD9" s="37" t="s">
        <v>17</v>
      </c>
      <c r="AE9" s="39"/>
      <c r="AF9" s="38">
        <v>1</v>
      </c>
      <c r="AG9" s="37" t="s">
        <v>17</v>
      </c>
      <c r="AH9" s="39"/>
      <c r="AI9" s="38">
        <v>1</v>
      </c>
      <c r="AJ9" s="37" t="s">
        <v>17</v>
      </c>
      <c r="AK9" s="39"/>
      <c r="AL9" s="38">
        <v>1</v>
      </c>
      <c r="AM9" s="37" t="s">
        <v>17</v>
      </c>
      <c r="AN9" s="39"/>
      <c r="AO9" s="38">
        <v>1</v>
      </c>
      <c r="AP9" s="37" t="s">
        <v>17</v>
      </c>
      <c r="AQ9" s="39"/>
      <c r="AR9" s="38">
        <v>1</v>
      </c>
      <c r="AS9" s="37" t="s">
        <v>17</v>
      </c>
      <c r="AT9" s="39"/>
      <c r="AU9" s="38"/>
      <c r="AV9" s="37"/>
      <c r="AW9" s="37" t="s">
        <v>351</v>
      </c>
      <c r="AX9" s="36">
        <v>44488</v>
      </c>
      <c r="AY9" s="36">
        <v>44712</v>
      </c>
      <c r="AZ9" s="35" t="s">
        <v>282</v>
      </c>
    </row>
    <row r="10" spans="1:52" ht="120" customHeight="1" x14ac:dyDescent="0.25">
      <c r="A10" s="40">
        <v>7</v>
      </c>
      <c r="B10" s="35">
        <v>263</v>
      </c>
      <c r="C10" s="43" t="s">
        <v>209</v>
      </c>
      <c r="D10" s="35">
        <v>56</v>
      </c>
      <c r="E10" s="43" t="s">
        <v>281</v>
      </c>
      <c r="F10" s="43">
        <v>7</v>
      </c>
      <c r="G10" s="42" t="s">
        <v>289</v>
      </c>
      <c r="H10" s="41" t="s">
        <v>279</v>
      </c>
      <c r="I10" s="41" t="s">
        <v>288</v>
      </c>
      <c r="J10" s="41" t="s">
        <v>287</v>
      </c>
      <c r="K10" s="41" t="s">
        <v>286</v>
      </c>
      <c r="L10" s="40">
        <v>1</v>
      </c>
      <c r="M10" s="39"/>
      <c r="N10" s="37"/>
      <c r="O10" s="37"/>
      <c r="P10" s="39"/>
      <c r="Q10" s="37"/>
      <c r="R10" s="37"/>
      <c r="S10" s="39"/>
      <c r="T10" s="37"/>
      <c r="U10" s="37" t="s">
        <v>16</v>
      </c>
      <c r="V10" s="39" t="s">
        <v>285</v>
      </c>
      <c r="W10" s="37">
        <v>0.75</v>
      </c>
      <c r="X10" s="37" t="s">
        <v>16</v>
      </c>
      <c r="Y10" s="39" t="s">
        <v>284</v>
      </c>
      <c r="Z10" s="38">
        <v>1</v>
      </c>
      <c r="AA10" s="37" t="s">
        <v>17</v>
      </c>
      <c r="AB10" s="39" t="s">
        <v>283</v>
      </c>
      <c r="AC10" s="38">
        <v>1</v>
      </c>
      <c r="AD10" s="37" t="s">
        <v>17</v>
      </c>
      <c r="AE10" s="39"/>
      <c r="AF10" s="38">
        <v>1</v>
      </c>
      <c r="AG10" s="37" t="s">
        <v>17</v>
      </c>
      <c r="AH10" s="39"/>
      <c r="AI10" s="38">
        <v>1</v>
      </c>
      <c r="AJ10" s="37" t="s">
        <v>17</v>
      </c>
      <c r="AK10" s="39"/>
      <c r="AL10" s="38">
        <v>1</v>
      </c>
      <c r="AM10" s="37" t="s">
        <v>17</v>
      </c>
      <c r="AN10" s="39"/>
      <c r="AO10" s="38">
        <v>1</v>
      </c>
      <c r="AP10" s="37" t="s">
        <v>17</v>
      </c>
      <c r="AQ10" s="39"/>
      <c r="AR10" s="38">
        <v>1</v>
      </c>
      <c r="AS10" s="37" t="s">
        <v>17</v>
      </c>
      <c r="AT10" s="39"/>
      <c r="AU10" s="38"/>
      <c r="AV10" s="37"/>
      <c r="AW10" s="37" t="s">
        <v>351</v>
      </c>
      <c r="AX10" s="36">
        <v>44488</v>
      </c>
      <c r="AY10" s="36">
        <v>44742</v>
      </c>
      <c r="AZ10" s="35" t="s">
        <v>282</v>
      </c>
    </row>
    <row r="11" spans="1:52" ht="120" customHeight="1" x14ac:dyDescent="0.25">
      <c r="A11" s="40">
        <v>8</v>
      </c>
      <c r="B11" s="35">
        <v>263</v>
      </c>
      <c r="C11" s="43" t="s">
        <v>209</v>
      </c>
      <c r="D11" s="35">
        <v>56</v>
      </c>
      <c r="E11" s="43" t="s">
        <v>281</v>
      </c>
      <c r="F11" s="43">
        <v>8</v>
      </c>
      <c r="G11" s="42" t="s">
        <v>280</v>
      </c>
      <c r="H11" s="41" t="s">
        <v>279</v>
      </c>
      <c r="I11" s="41" t="s">
        <v>278</v>
      </c>
      <c r="J11" s="41" t="s">
        <v>277</v>
      </c>
      <c r="K11" s="41" t="s">
        <v>276</v>
      </c>
      <c r="L11" s="40">
        <v>1</v>
      </c>
      <c r="M11" s="39"/>
      <c r="N11" s="37"/>
      <c r="O11" s="37"/>
      <c r="P11" s="39"/>
      <c r="Q11" s="37"/>
      <c r="R11" s="37"/>
      <c r="S11" s="39"/>
      <c r="T11" s="37"/>
      <c r="U11" s="37" t="s">
        <v>16</v>
      </c>
      <c r="V11" s="39" t="s">
        <v>275</v>
      </c>
      <c r="W11" s="37">
        <v>0.15</v>
      </c>
      <c r="X11" s="37" t="s">
        <v>16</v>
      </c>
      <c r="Y11" s="39" t="s">
        <v>274</v>
      </c>
      <c r="Z11" s="37">
        <v>1</v>
      </c>
      <c r="AA11" s="37" t="s">
        <v>17</v>
      </c>
      <c r="AB11" s="39"/>
      <c r="AC11" s="37">
        <v>1</v>
      </c>
      <c r="AD11" s="37" t="s">
        <v>17</v>
      </c>
      <c r="AE11" s="39"/>
      <c r="AF11" s="37">
        <v>1</v>
      </c>
      <c r="AG11" s="37" t="s">
        <v>17</v>
      </c>
      <c r="AH11" s="39"/>
      <c r="AI11" s="37">
        <v>1</v>
      </c>
      <c r="AJ11" s="37" t="s">
        <v>17</v>
      </c>
      <c r="AK11" s="39"/>
      <c r="AL11" s="37">
        <v>1</v>
      </c>
      <c r="AM11" s="37" t="s">
        <v>17</v>
      </c>
      <c r="AN11" s="39"/>
      <c r="AO11" s="37">
        <v>1</v>
      </c>
      <c r="AP11" s="37" t="s">
        <v>17</v>
      </c>
      <c r="AQ11" s="39"/>
      <c r="AR11" s="38">
        <v>1</v>
      </c>
      <c r="AS11" s="37" t="s">
        <v>17</v>
      </c>
      <c r="AT11" s="39"/>
      <c r="AU11" s="38"/>
      <c r="AV11" s="37"/>
      <c r="AW11" s="37" t="s">
        <v>351</v>
      </c>
      <c r="AX11" s="36">
        <v>44488</v>
      </c>
      <c r="AY11" s="36">
        <v>44742</v>
      </c>
      <c r="AZ11" s="35" t="s">
        <v>273</v>
      </c>
    </row>
    <row r="12" spans="1:52" ht="120" customHeight="1" x14ac:dyDescent="0.25">
      <c r="A12" s="40">
        <v>9</v>
      </c>
      <c r="B12" s="35">
        <v>263</v>
      </c>
      <c r="C12" s="43" t="s">
        <v>209</v>
      </c>
      <c r="D12" s="35">
        <v>56</v>
      </c>
      <c r="E12" s="43" t="s">
        <v>261</v>
      </c>
      <c r="F12" s="43">
        <v>2</v>
      </c>
      <c r="G12" s="42" t="s">
        <v>260</v>
      </c>
      <c r="H12" s="41" t="s">
        <v>272</v>
      </c>
      <c r="I12" s="41" t="s">
        <v>271</v>
      </c>
      <c r="J12" s="41" t="s">
        <v>270</v>
      </c>
      <c r="K12" s="35" t="s">
        <v>269</v>
      </c>
      <c r="L12" s="40">
        <v>2</v>
      </c>
      <c r="M12" s="39"/>
      <c r="N12" s="37"/>
      <c r="O12" s="37"/>
      <c r="P12" s="39"/>
      <c r="Q12" s="37"/>
      <c r="R12" s="37"/>
      <c r="S12" s="39"/>
      <c r="T12" s="37"/>
      <c r="U12" s="37" t="s">
        <v>16</v>
      </c>
      <c r="V12" s="39" t="s">
        <v>268</v>
      </c>
      <c r="W12" s="37">
        <v>1</v>
      </c>
      <c r="X12" s="37" t="s">
        <v>17</v>
      </c>
      <c r="Y12" s="39"/>
      <c r="Z12" s="38">
        <v>1</v>
      </c>
      <c r="AA12" s="37" t="s">
        <v>17</v>
      </c>
      <c r="AB12" s="39"/>
      <c r="AC12" s="38">
        <v>1</v>
      </c>
      <c r="AD12" s="37" t="s">
        <v>17</v>
      </c>
      <c r="AE12" s="39"/>
      <c r="AF12" s="38">
        <v>1</v>
      </c>
      <c r="AG12" s="37" t="s">
        <v>17</v>
      </c>
      <c r="AH12" s="39"/>
      <c r="AI12" s="38">
        <v>1</v>
      </c>
      <c r="AJ12" s="37" t="s">
        <v>17</v>
      </c>
      <c r="AK12" s="39"/>
      <c r="AL12" s="38">
        <v>1</v>
      </c>
      <c r="AM12" s="37" t="s">
        <v>17</v>
      </c>
      <c r="AN12" s="39"/>
      <c r="AO12" s="38">
        <v>1</v>
      </c>
      <c r="AP12" s="37" t="s">
        <v>17</v>
      </c>
      <c r="AQ12" s="39"/>
      <c r="AR12" s="38">
        <v>1</v>
      </c>
      <c r="AS12" s="37" t="s">
        <v>17</v>
      </c>
      <c r="AT12" s="39"/>
      <c r="AU12" s="38"/>
      <c r="AV12" s="37"/>
      <c r="AW12" s="37" t="s">
        <v>351</v>
      </c>
      <c r="AX12" s="36">
        <v>44488</v>
      </c>
      <c r="AY12" s="36">
        <v>44849</v>
      </c>
      <c r="AZ12" s="35" t="s">
        <v>267</v>
      </c>
    </row>
    <row r="13" spans="1:52" ht="230.45" customHeight="1" x14ac:dyDescent="0.25">
      <c r="A13" s="40">
        <v>10</v>
      </c>
      <c r="B13" s="35">
        <v>263</v>
      </c>
      <c r="C13" s="43" t="s">
        <v>209</v>
      </c>
      <c r="D13" s="35">
        <v>56</v>
      </c>
      <c r="E13" s="43" t="s">
        <v>261</v>
      </c>
      <c r="F13" s="43">
        <v>3</v>
      </c>
      <c r="G13" s="42" t="s">
        <v>260</v>
      </c>
      <c r="H13" s="41" t="s">
        <v>259</v>
      </c>
      <c r="I13" s="41" t="s">
        <v>266</v>
      </c>
      <c r="J13" s="41" t="s">
        <v>265</v>
      </c>
      <c r="K13" s="41" t="s">
        <v>264</v>
      </c>
      <c r="L13" s="40">
        <v>1</v>
      </c>
      <c r="M13" s="39"/>
      <c r="N13" s="37"/>
      <c r="O13" s="37"/>
      <c r="P13" s="39"/>
      <c r="Q13" s="37"/>
      <c r="R13" s="37"/>
      <c r="S13" s="39"/>
      <c r="T13" s="37"/>
      <c r="U13" s="37" t="s">
        <v>16</v>
      </c>
      <c r="V13" s="37" t="s">
        <v>15</v>
      </c>
      <c r="W13" s="37">
        <v>0</v>
      </c>
      <c r="X13" s="37" t="s">
        <v>16</v>
      </c>
      <c r="Y13" s="39" t="s">
        <v>263</v>
      </c>
      <c r="Z13" s="37">
        <v>0.1</v>
      </c>
      <c r="AA13" s="37" t="s">
        <v>16</v>
      </c>
      <c r="AB13" s="37" t="s">
        <v>15</v>
      </c>
      <c r="AC13" s="37">
        <v>0</v>
      </c>
      <c r="AD13" s="37" t="s">
        <v>16</v>
      </c>
      <c r="AE13" s="39" t="s">
        <v>262</v>
      </c>
      <c r="AF13" s="37">
        <v>1</v>
      </c>
      <c r="AG13" s="37" t="s">
        <v>17</v>
      </c>
      <c r="AH13" s="39"/>
      <c r="AI13" s="37">
        <v>1</v>
      </c>
      <c r="AJ13" s="37" t="s">
        <v>17</v>
      </c>
      <c r="AK13" s="39"/>
      <c r="AL13" s="37">
        <v>1</v>
      </c>
      <c r="AM13" s="37" t="s">
        <v>17</v>
      </c>
      <c r="AN13" s="39"/>
      <c r="AO13" s="37">
        <v>1</v>
      </c>
      <c r="AP13" s="37" t="s">
        <v>17</v>
      </c>
      <c r="AQ13" s="39"/>
      <c r="AR13" s="38">
        <v>1</v>
      </c>
      <c r="AS13" s="37" t="s">
        <v>17</v>
      </c>
      <c r="AT13" s="39"/>
      <c r="AU13" s="38"/>
      <c r="AV13" s="37"/>
      <c r="AW13" s="37" t="s">
        <v>351</v>
      </c>
      <c r="AX13" s="36">
        <v>44488</v>
      </c>
      <c r="AY13" s="36">
        <v>44849</v>
      </c>
      <c r="AZ13" s="35" t="s">
        <v>252</v>
      </c>
    </row>
    <row r="14" spans="1:52" ht="120" customHeight="1" x14ac:dyDescent="0.25">
      <c r="A14" s="40">
        <v>11</v>
      </c>
      <c r="B14" s="35">
        <v>263</v>
      </c>
      <c r="C14" s="43" t="s">
        <v>209</v>
      </c>
      <c r="D14" s="35">
        <v>56</v>
      </c>
      <c r="E14" s="43" t="s">
        <v>261</v>
      </c>
      <c r="F14" s="43">
        <v>4</v>
      </c>
      <c r="G14" s="42" t="s">
        <v>260</v>
      </c>
      <c r="H14" s="41" t="s">
        <v>259</v>
      </c>
      <c r="I14" s="41" t="s">
        <v>258</v>
      </c>
      <c r="J14" s="41" t="s">
        <v>257</v>
      </c>
      <c r="K14" s="41" t="s">
        <v>256</v>
      </c>
      <c r="L14" s="37">
        <v>1</v>
      </c>
      <c r="M14" s="39"/>
      <c r="N14" s="37"/>
      <c r="O14" s="37"/>
      <c r="P14" s="39"/>
      <c r="Q14" s="37"/>
      <c r="R14" s="37"/>
      <c r="S14" s="39"/>
      <c r="T14" s="37"/>
      <c r="U14" s="37" t="s">
        <v>16</v>
      </c>
      <c r="V14" s="37" t="s">
        <v>15</v>
      </c>
      <c r="W14" s="37">
        <v>0</v>
      </c>
      <c r="X14" s="37" t="s">
        <v>16</v>
      </c>
      <c r="Y14" s="39" t="s">
        <v>255</v>
      </c>
      <c r="Z14" s="37">
        <v>0.1</v>
      </c>
      <c r="AA14" s="37" t="s">
        <v>16</v>
      </c>
      <c r="AB14" s="39" t="s">
        <v>254</v>
      </c>
      <c r="AC14" s="37">
        <v>0.7</v>
      </c>
      <c r="AD14" s="37" t="s">
        <v>16</v>
      </c>
      <c r="AE14" s="39" t="s">
        <v>253</v>
      </c>
      <c r="AF14" s="37">
        <v>1</v>
      </c>
      <c r="AG14" s="37" t="s">
        <v>17</v>
      </c>
      <c r="AH14" s="39"/>
      <c r="AI14" s="37">
        <v>1</v>
      </c>
      <c r="AJ14" s="37" t="s">
        <v>17</v>
      </c>
      <c r="AK14" s="39"/>
      <c r="AL14" s="37">
        <v>1</v>
      </c>
      <c r="AM14" s="37" t="s">
        <v>17</v>
      </c>
      <c r="AN14" s="39"/>
      <c r="AO14" s="37">
        <v>1</v>
      </c>
      <c r="AP14" s="37" t="s">
        <v>17</v>
      </c>
      <c r="AQ14" s="39"/>
      <c r="AR14" s="38">
        <v>1</v>
      </c>
      <c r="AS14" s="37" t="s">
        <v>17</v>
      </c>
      <c r="AT14" s="39"/>
      <c r="AU14" s="38"/>
      <c r="AV14" s="37"/>
      <c r="AW14" s="37" t="s">
        <v>351</v>
      </c>
      <c r="AX14" s="36">
        <v>44488</v>
      </c>
      <c r="AY14" s="36">
        <v>44849</v>
      </c>
      <c r="AZ14" s="35" t="s">
        <v>252</v>
      </c>
    </row>
    <row r="15" spans="1:52" ht="120" customHeight="1" x14ac:dyDescent="0.25">
      <c r="A15" s="40">
        <v>12</v>
      </c>
      <c r="B15" s="35">
        <v>263</v>
      </c>
      <c r="C15" s="43" t="s">
        <v>209</v>
      </c>
      <c r="D15" s="35">
        <v>56</v>
      </c>
      <c r="E15" s="43" t="s">
        <v>240</v>
      </c>
      <c r="F15" s="43">
        <v>1</v>
      </c>
      <c r="G15" s="42" t="s">
        <v>239</v>
      </c>
      <c r="H15" s="41" t="s">
        <v>238</v>
      </c>
      <c r="I15" s="41" t="s">
        <v>251</v>
      </c>
      <c r="J15" s="41" t="s">
        <v>250</v>
      </c>
      <c r="K15" s="41" t="s">
        <v>249</v>
      </c>
      <c r="L15" s="40">
        <v>1</v>
      </c>
      <c r="M15" s="39"/>
      <c r="N15" s="37"/>
      <c r="O15" s="37"/>
      <c r="P15" s="39"/>
      <c r="Q15" s="37"/>
      <c r="R15" s="37"/>
      <c r="S15" s="39"/>
      <c r="T15" s="37"/>
      <c r="U15" s="37" t="s">
        <v>16</v>
      </c>
      <c r="V15" s="39" t="s">
        <v>248</v>
      </c>
      <c r="W15" s="37">
        <v>1</v>
      </c>
      <c r="X15" s="37" t="s">
        <v>17</v>
      </c>
      <c r="Y15" s="39"/>
      <c r="Z15" s="38">
        <v>1</v>
      </c>
      <c r="AA15" s="37" t="s">
        <v>17</v>
      </c>
      <c r="AB15" s="39"/>
      <c r="AC15" s="38">
        <v>1</v>
      </c>
      <c r="AD15" s="37" t="s">
        <v>17</v>
      </c>
      <c r="AE15" s="39"/>
      <c r="AF15" s="38">
        <v>1</v>
      </c>
      <c r="AG15" s="37" t="s">
        <v>17</v>
      </c>
      <c r="AH15" s="39"/>
      <c r="AI15" s="38">
        <v>1</v>
      </c>
      <c r="AJ15" s="37" t="s">
        <v>17</v>
      </c>
      <c r="AK15" s="39"/>
      <c r="AL15" s="38">
        <v>1</v>
      </c>
      <c r="AM15" s="37" t="s">
        <v>17</v>
      </c>
      <c r="AN15" s="39"/>
      <c r="AO15" s="38">
        <v>1</v>
      </c>
      <c r="AP15" s="37" t="s">
        <v>17</v>
      </c>
      <c r="AQ15" s="39"/>
      <c r="AR15" s="38">
        <v>1</v>
      </c>
      <c r="AS15" s="37" t="s">
        <v>17</v>
      </c>
      <c r="AT15" s="39"/>
      <c r="AU15" s="38"/>
      <c r="AV15" s="37"/>
      <c r="AW15" s="37" t="s">
        <v>351</v>
      </c>
      <c r="AX15" s="36">
        <v>44488</v>
      </c>
      <c r="AY15" s="36">
        <v>44681</v>
      </c>
      <c r="AZ15" s="35" t="s">
        <v>247</v>
      </c>
    </row>
    <row r="16" spans="1:52" ht="120" customHeight="1" x14ac:dyDescent="0.25">
      <c r="A16" s="40">
        <v>13</v>
      </c>
      <c r="B16" s="35">
        <v>263</v>
      </c>
      <c r="C16" s="43" t="s">
        <v>209</v>
      </c>
      <c r="D16" s="35">
        <v>56</v>
      </c>
      <c r="E16" s="43" t="s">
        <v>240</v>
      </c>
      <c r="F16" s="43">
        <v>2</v>
      </c>
      <c r="G16" s="42" t="s">
        <v>239</v>
      </c>
      <c r="H16" s="41" t="s">
        <v>238</v>
      </c>
      <c r="I16" s="41" t="s">
        <v>246</v>
      </c>
      <c r="J16" s="41" t="s">
        <v>245</v>
      </c>
      <c r="K16" s="41" t="s">
        <v>244</v>
      </c>
      <c r="L16" s="40">
        <v>2</v>
      </c>
      <c r="M16" s="39"/>
      <c r="N16" s="37"/>
      <c r="O16" s="37"/>
      <c r="P16" s="39"/>
      <c r="Q16" s="37"/>
      <c r="R16" s="37"/>
      <c r="S16" s="39"/>
      <c r="T16" s="37"/>
      <c r="U16" s="37" t="s">
        <v>16</v>
      </c>
      <c r="V16" s="39" t="s">
        <v>243</v>
      </c>
      <c r="W16" s="37">
        <f>1/2</f>
        <v>0.5</v>
      </c>
      <c r="X16" s="37" t="s">
        <v>16</v>
      </c>
      <c r="Y16" s="39" t="s">
        <v>242</v>
      </c>
      <c r="Z16" s="37">
        <f>2/2</f>
        <v>1</v>
      </c>
      <c r="AA16" s="37" t="s">
        <v>17</v>
      </c>
      <c r="AB16" s="39"/>
      <c r="AC16" s="37">
        <f>2/2</f>
        <v>1</v>
      </c>
      <c r="AD16" s="37" t="s">
        <v>17</v>
      </c>
      <c r="AE16" s="39"/>
      <c r="AF16" s="37">
        <f>2/2</f>
        <v>1</v>
      </c>
      <c r="AG16" s="37" t="s">
        <v>17</v>
      </c>
      <c r="AH16" s="39"/>
      <c r="AI16" s="37">
        <f>2/2</f>
        <v>1</v>
      </c>
      <c r="AJ16" s="37" t="s">
        <v>17</v>
      </c>
      <c r="AK16" s="39"/>
      <c r="AL16" s="37">
        <f>2/2</f>
        <v>1</v>
      </c>
      <c r="AM16" s="37" t="s">
        <v>17</v>
      </c>
      <c r="AN16" s="39"/>
      <c r="AO16" s="37">
        <f>2/2</f>
        <v>1</v>
      </c>
      <c r="AP16" s="37" t="s">
        <v>17</v>
      </c>
      <c r="AQ16" s="39"/>
      <c r="AR16" s="38">
        <v>1</v>
      </c>
      <c r="AS16" s="37" t="s">
        <v>17</v>
      </c>
      <c r="AT16" s="39"/>
      <c r="AU16" s="38"/>
      <c r="AV16" s="37"/>
      <c r="AW16" s="37" t="s">
        <v>351</v>
      </c>
      <c r="AX16" s="36">
        <v>44488</v>
      </c>
      <c r="AY16" s="36">
        <v>44847</v>
      </c>
      <c r="AZ16" s="35" t="s">
        <v>241</v>
      </c>
    </row>
    <row r="17" spans="1:52" ht="120" customHeight="1" x14ac:dyDescent="0.25">
      <c r="A17" s="40">
        <v>14</v>
      </c>
      <c r="B17" s="35">
        <v>263</v>
      </c>
      <c r="C17" s="43" t="s">
        <v>209</v>
      </c>
      <c r="D17" s="35">
        <v>56</v>
      </c>
      <c r="E17" s="43" t="s">
        <v>240</v>
      </c>
      <c r="F17" s="43">
        <v>3</v>
      </c>
      <c r="G17" s="42" t="s">
        <v>239</v>
      </c>
      <c r="H17" s="41" t="s">
        <v>238</v>
      </c>
      <c r="I17" s="41" t="s">
        <v>227</v>
      </c>
      <c r="J17" s="41" t="s">
        <v>226</v>
      </c>
      <c r="K17" s="41" t="s">
        <v>225</v>
      </c>
      <c r="L17" s="37">
        <v>1</v>
      </c>
      <c r="M17" s="39"/>
      <c r="N17" s="37"/>
      <c r="O17" s="37"/>
      <c r="P17" s="39"/>
      <c r="Q17" s="37"/>
      <c r="R17" s="37"/>
      <c r="S17" s="39"/>
      <c r="T17" s="37"/>
      <c r="U17" s="37" t="s">
        <v>16</v>
      </c>
      <c r="V17" s="39" t="s">
        <v>237</v>
      </c>
      <c r="W17" s="37">
        <f>1/6</f>
        <v>0.16666666666666666</v>
      </c>
      <c r="X17" s="37" t="s">
        <v>16</v>
      </c>
      <c r="Y17" s="39" t="s">
        <v>232</v>
      </c>
      <c r="Z17" s="37">
        <f>2/6</f>
        <v>0.33333333333333331</v>
      </c>
      <c r="AA17" s="37" t="s">
        <v>16</v>
      </c>
      <c r="AB17" s="39" t="s">
        <v>231</v>
      </c>
      <c r="AC17" s="37">
        <f>4/6</f>
        <v>0.66666666666666663</v>
      </c>
      <c r="AD17" s="37" t="s">
        <v>16</v>
      </c>
      <c r="AE17" s="39" t="s">
        <v>221</v>
      </c>
      <c r="AF17" s="37">
        <f>5/6</f>
        <v>0.83333333333333337</v>
      </c>
      <c r="AG17" s="37" t="s">
        <v>16</v>
      </c>
      <c r="AH17" s="39" t="s">
        <v>220</v>
      </c>
      <c r="AI17" s="37">
        <f>6/6</f>
        <v>1</v>
      </c>
      <c r="AJ17" s="37" t="s">
        <v>17</v>
      </c>
      <c r="AK17" s="39"/>
      <c r="AL17" s="37">
        <f>6/6</f>
        <v>1</v>
      </c>
      <c r="AM17" s="37" t="s">
        <v>17</v>
      </c>
      <c r="AN17" s="39"/>
      <c r="AO17" s="37">
        <f>6/6</f>
        <v>1</v>
      </c>
      <c r="AP17" s="37" t="s">
        <v>17</v>
      </c>
      <c r="AQ17" s="39"/>
      <c r="AR17" s="38">
        <v>1</v>
      </c>
      <c r="AS17" s="37" t="s">
        <v>17</v>
      </c>
      <c r="AT17" s="39"/>
      <c r="AU17" s="38"/>
      <c r="AV17" s="37"/>
      <c r="AW17" s="37" t="s">
        <v>351</v>
      </c>
      <c r="AX17" s="36">
        <v>44488</v>
      </c>
      <c r="AY17" s="36">
        <v>44847</v>
      </c>
      <c r="AZ17" s="35" t="s">
        <v>219</v>
      </c>
    </row>
    <row r="18" spans="1:52" ht="120" customHeight="1" x14ac:dyDescent="0.25">
      <c r="A18" s="40">
        <v>15</v>
      </c>
      <c r="B18" s="35">
        <v>263</v>
      </c>
      <c r="C18" s="43" t="s">
        <v>209</v>
      </c>
      <c r="D18" s="35">
        <v>56</v>
      </c>
      <c r="E18" s="43" t="s">
        <v>236</v>
      </c>
      <c r="F18" s="43">
        <v>1</v>
      </c>
      <c r="G18" s="42" t="s">
        <v>235</v>
      </c>
      <c r="H18" s="41" t="s">
        <v>234</v>
      </c>
      <c r="I18" s="41" t="s">
        <v>227</v>
      </c>
      <c r="J18" s="41" t="s">
        <v>226</v>
      </c>
      <c r="K18" s="41" t="s">
        <v>225</v>
      </c>
      <c r="L18" s="37">
        <v>1</v>
      </c>
      <c r="M18" s="39"/>
      <c r="N18" s="37"/>
      <c r="O18" s="37"/>
      <c r="P18" s="39"/>
      <c r="Q18" s="37"/>
      <c r="R18" s="37"/>
      <c r="S18" s="39"/>
      <c r="T18" s="37"/>
      <c r="U18" s="37" t="s">
        <v>16</v>
      </c>
      <c r="V18" s="39" t="s">
        <v>233</v>
      </c>
      <c r="W18" s="37">
        <f>1/6</f>
        <v>0.16666666666666666</v>
      </c>
      <c r="X18" s="37" t="s">
        <v>16</v>
      </c>
      <c r="Y18" s="39" t="s">
        <v>232</v>
      </c>
      <c r="Z18" s="37">
        <f>2/6</f>
        <v>0.33333333333333331</v>
      </c>
      <c r="AA18" s="37" t="s">
        <v>16</v>
      </c>
      <c r="AB18" s="39" t="s">
        <v>231</v>
      </c>
      <c r="AC18" s="37">
        <f>4/6</f>
        <v>0.66666666666666663</v>
      </c>
      <c r="AD18" s="37" t="s">
        <v>16</v>
      </c>
      <c r="AE18" s="39" t="s">
        <v>221</v>
      </c>
      <c r="AF18" s="37">
        <f>5/6</f>
        <v>0.83333333333333337</v>
      </c>
      <c r="AG18" s="37" t="s">
        <v>16</v>
      </c>
      <c r="AH18" s="39" t="s">
        <v>220</v>
      </c>
      <c r="AI18" s="37">
        <f>6/6</f>
        <v>1</v>
      </c>
      <c r="AJ18" s="37" t="s">
        <v>17</v>
      </c>
      <c r="AK18" s="39"/>
      <c r="AL18" s="37">
        <f>6/6</f>
        <v>1</v>
      </c>
      <c r="AM18" s="37" t="s">
        <v>17</v>
      </c>
      <c r="AN18" s="39"/>
      <c r="AO18" s="37">
        <f>6/6</f>
        <v>1</v>
      </c>
      <c r="AP18" s="37" t="s">
        <v>17</v>
      </c>
      <c r="AQ18" s="39"/>
      <c r="AR18" s="38">
        <v>1</v>
      </c>
      <c r="AS18" s="37" t="s">
        <v>17</v>
      </c>
      <c r="AT18" s="39"/>
      <c r="AU18" s="38"/>
      <c r="AV18" s="37"/>
      <c r="AW18" s="37" t="s">
        <v>351</v>
      </c>
      <c r="AX18" s="36">
        <v>44488</v>
      </c>
      <c r="AY18" s="36">
        <v>44847</v>
      </c>
      <c r="AZ18" s="35" t="s">
        <v>219</v>
      </c>
    </row>
    <row r="19" spans="1:52" ht="120" customHeight="1" x14ac:dyDescent="0.25">
      <c r="A19" s="40">
        <v>16</v>
      </c>
      <c r="B19" s="35">
        <v>263</v>
      </c>
      <c r="C19" s="43" t="s">
        <v>209</v>
      </c>
      <c r="D19" s="35">
        <v>56</v>
      </c>
      <c r="E19" s="43" t="s">
        <v>230</v>
      </c>
      <c r="F19" s="43">
        <v>1</v>
      </c>
      <c r="G19" s="42" t="s">
        <v>229</v>
      </c>
      <c r="H19" s="41" t="s">
        <v>228</v>
      </c>
      <c r="I19" s="41" t="s">
        <v>227</v>
      </c>
      <c r="J19" s="41" t="s">
        <v>226</v>
      </c>
      <c r="K19" s="41" t="s">
        <v>225</v>
      </c>
      <c r="L19" s="37">
        <v>1</v>
      </c>
      <c r="M19" s="39"/>
      <c r="N19" s="37"/>
      <c r="O19" s="37"/>
      <c r="P19" s="39"/>
      <c r="Q19" s="37"/>
      <c r="R19" s="37"/>
      <c r="S19" s="39"/>
      <c r="T19" s="37"/>
      <c r="U19" s="37" t="s">
        <v>16</v>
      </c>
      <c r="V19" s="39" t="s">
        <v>224</v>
      </c>
      <c r="W19" s="37">
        <f>1/6</f>
        <v>0.16666666666666666</v>
      </c>
      <c r="X19" s="37" t="s">
        <v>16</v>
      </c>
      <c r="Y19" s="39" t="s">
        <v>223</v>
      </c>
      <c r="Z19" s="37">
        <f>2/6</f>
        <v>0.33333333333333331</v>
      </c>
      <c r="AA19" s="37" t="s">
        <v>16</v>
      </c>
      <c r="AB19" s="39" t="s">
        <v>222</v>
      </c>
      <c r="AC19" s="37">
        <f>4/6</f>
        <v>0.66666666666666663</v>
      </c>
      <c r="AD19" s="37" t="s">
        <v>16</v>
      </c>
      <c r="AE19" s="39" t="s">
        <v>221</v>
      </c>
      <c r="AF19" s="37">
        <f>5/6</f>
        <v>0.83333333333333337</v>
      </c>
      <c r="AG19" s="37" t="s">
        <v>16</v>
      </c>
      <c r="AH19" s="39" t="s">
        <v>220</v>
      </c>
      <c r="AI19" s="37">
        <f>6/6</f>
        <v>1</v>
      </c>
      <c r="AJ19" s="37" t="s">
        <v>17</v>
      </c>
      <c r="AK19" s="39"/>
      <c r="AL19" s="37">
        <f>6/6</f>
        <v>1</v>
      </c>
      <c r="AM19" s="37" t="s">
        <v>17</v>
      </c>
      <c r="AN19" s="39"/>
      <c r="AO19" s="37">
        <f>6/6</f>
        <v>1</v>
      </c>
      <c r="AP19" s="37" t="s">
        <v>17</v>
      </c>
      <c r="AQ19" s="39"/>
      <c r="AR19" s="38">
        <v>1</v>
      </c>
      <c r="AS19" s="37" t="s">
        <v>17</v>
      </c>
      <c r="AT19" s="39"/>
      <c r="AU19" s="38"/>
      <c r="AV19" s="37"/>
      <c r="AW19" s="37" t="s">
        <v>351</v>
      </c>
      <c r="AX19" s="36">
        <v>44488</v>
      </c>
      <c r="AY19" s="36">
        <v>44847</v>
      </c>
      <c r="AZ19" s="35" t="s">
        <v>219</v>
      </c>
    </row>
    <row r="20" spans="1:52" ht="189" customHeight="1" x14ac:dyDescent="0.25">
      <c r="A20" s="40">
        <v>17</v>
      </c>
      <c r="B20" s="35">
        <v>263</v>
      </c>
      <c r="C20" s="43" t="s">
        <v>209</v>
      </c>
      <c r="D20" s="35">
        <v>56</v>
      </c>
      <c r="E20" s="43" t="s">
        <v>18</v>
      </c>
      <c r="F20" s="43">
        <v>2</v>
      </c>
      <c r="G20" s="42" t="s">
        <v>218</v>
      </c>
      <c r="H20" s="41" t="s">
        <v>217</v>
      </c>
      <c r="I20" s="41" t="s">
        <v>216</v>
      </c>
      <c r="J20" s="41" t="s">
        <v>215</v>
      </c>
      <c r="K20" s="41" t="s">
        <v>214</v>
      </c>
      <c r="L20" s="37">
        <v>1</v>
      </c>
      <c r="M20" s="39"/>
      <c r="N20" s="37"/>
      <c r="O20" s="37"/>
      <c r="P20" s="39"/>
      <c r="Q20" s="37"/>
      <c r="R20" s="37"/>
      <c r="S20" s="39"/>
      <c r="T20" s="37"/>
      <c r="U20" s="37" t="s">
        <v>16</v>
      </c>
      <c r="V20" s="39" t="s">
        <v>213</v>
      </c>
      <c r="W20" s="37">
        <v>0.15</v>
      </c>
      <c r="X20" s="37" t="s">
        <v>16</v>
      </c>
      <c r="Y20" s="39"/>
      <c r="Z20" s="37"/>
      <c r="AA20" s="37" t="s">
        <v>16</v>
      </c>
      <c r="AB20" s="39" t="s">
        <v>212</v>
      </c>
      <c r="AC20" s="37">
        <f>15%+5%+(1/4)*80%</f>
        <v>0.4</v>
      </c>
      <c r="AD20" s="37" t="s">
        <v>16</v>
      </c>
      <c r="AE20" s="39" t="s">
        <v>211</v>
      </c>
      <c r="AF20" s="37">
        <f>15%+5%+(3/4)*80%</f>
        <v>0.8</v>
      </c>
      <c r="AG20" s="37" t="s">
        <v>16</v>
      </c>
      <c r="AH20" s="39" t="s">
        <v>210</v>
      </c>
      <c r="AI20" s="37">
        <f>15%+5%+(4/4)*80%</f>
        <v>1</v>
      </c>
      <c r="AJ20" s="37" t="s">
        <v>17</v>
      </c>
      <c r="AK20" s="39"/>
      <c r="AL20" s="37">
        <f>15%+5%+(4/4)*80%</f>
        <v>1</v>
      </c>
      <c r="AM20" s="37" t="s">
        <v>17</v>
      </c>
      <c r="AN20" s="39"/>
      <c r="AO20" s="37">
        <f>15%+5%+(4/4)*80%</f>
        <v>1</v>
      </c>
      <c r="AP20" s="37" t="s">
        <v>17</v>
      </c>
      <c r="AQ20" s="39"/>
      <c r="AR20" s="38">
        <v>1</v>
      </c>
      <c r="AS20" s="37" t="s">
        <v>17</v>
      </c>
      <c r="AT20" s="39"/>
      <c r="AU20" s="38"/>
      <c r="AV20" s="37"/>
      <c r="AW20" s="37" t="s">
        <v>351</v>
      </c>
      <c r="AX20" s="36">
        <v>44488</v>
      </c>
      <c r="AY20" s="36">
        <v>44852</v>
      </c>
      <c r="AZ20" s="35" t="s">
        <v>24</v>
      </c>
    </row>
    <row r="21" spans="1:52" ht="312" customHeight="1" x14ac:dyDescent="0.25">
      <c r="A21" s="40">
        <v>18</v>
      </c>
      <c r="B21" s="35">
        <v>263</v>
      </c>
      <c r="C21" s="43" t="s">
        <v>209</v>
      </c>
      <c r="D21" s="35">
        <v>56</v>
      </c>
      <c r="E21" s="43" t="s">
        <v>208</v>
      </c>
      <c r="F21" s="43">
        <v>1</v>
      </c>
      <c r="G21" s="42" t="s">
        <v>207</v>
      </c>
      <c r="H21" s="41" t="s">
        <v>206</v>
      </c>
      <c r="I21" s="41" t="s">
        <v>205</v>
      </c>
      <c r="J21" s="41" t="s">
        <v>204</v>
      </c>
      <c r="K21" s="41" t="s">
        <v>203</v>
      </c>
      <c r="L21" s="37">
        <v>1</v>
      </c>
      <c r="M21" s="39"/>
      <c r="N21" s="37"/>
      <c r="O21" s="37"/>
      <c r="P21" s="39"/>
      <c r="Q21" s="37"/>
      <c r="R21" s="37"/>
      <c r="S21" s="39"/>
      <c r="T21" s="37"/>
      <c r="U21" s="37" t="s">
        <v>16</v>
      </c>
      <c r="V21" s="39" t="s">
        <v>202</v>
      </c>
      <c r="W21" s="37">
        <v>0.5</v>
      </c>
      <c r="X21" s="37" t="s">
        <v>16</v>
      </c>
      <c r="Y21" s="39" t="s">
        <v>201</v>
      </c>
      <c r="Z21" s="37">
        <v>1</v>
      </c>
      <c r="AA21" s="37" t="s">
        <v>17</v>
      </c>
      <c r="AB21" s="39"/>
      <c r="AC21" s="37">
        <v>1</v>
      </c>
      <c r="AD21" s="37" t="s">
        <v>17</v>
      </c>
      <c r="AE21" s="39"/>
      <c r="AF21" s="37">
        <v>1</v>
      </c>
      <c r="AG21" s="37" t="s">
        <v>17</v>
      </c>
      <c r="AH21" s="39"/>
      <c r="AI21" s="37">
        <v>1</v>
      </c>
      <c r="AJ21" s="37" t="s">
        <v>17</v>
      </c>
      <c r="AK21" s="39"/>
      <c r="AL21" s="37">
        <v>1</v>
      </c>
      <c r="AM21" s="37" t="s">
        <v>17</v>
      </c>
      <c r="AN21" s="39"/>
      <c r="AO21" s="37">
        <v>1</v>
      </c>
      <c r="AP21" s="37" t="s">
        <v>17</v>
      </c>
      <c r="AQ21" s="39"/>
      <c r="AR21" s="38">
        <v>1</v>
      </c>
      <c r="AS21" s="37" t="s">
        <v>17</v>
      </c>
      <c r="AT21" s="39"/>
      <c r="AU21" s="38"/>
      <c r="AV21" s="37"/>
      <c r="AW21" s="37" t="s">
        <v>351</v>
      </c>
      <c r="AX21" s="36">
        <v>44488</v>
      </c>
      <c r="AY21" s="36">
        <v>44650</v>
      </c>
      <c r="AZ21" s="35" t="s">
        <v>200</v>
      </c>
    </row>
    <row r="22" spans="1:52" ht="216.6" customHeight="1" x14ac:dyDescent="0.25">
      <c r="A22" s="40">
        <v>19</v>
      </c>
      <c r="B22" s="35">
        <v>263</v>
      </c>
      <c r="C22" s="43" t="s">
        <v>31</v>
      </c>
      <c r="D22" s="35">
        <v>60</v>
      </c>
      <c r="E22" s="43" t="s">
        <v>18</v>
      </c>
      <c r="F22" s="43">
        <v>2</v>
      </c>
      <c r="G22" s="42" t="s">
        <v>62</v>
      </c>
      <c r="H22" s="41" t="s">
        <v>53</v>
      </c>
      <c r="I22" s="41" t="s">
        <v>199</v>
      </c>
      <c r="J22" s="41" t="s">
        <v>198</v>
      </c>
      <c r="K22" s="41" t="s">
        <v>197</v>
      </c>
      <c r="L22" s="40">
        <v>1</v>
      </c>
      <c r="M22" s="39"/>
      <c r="N22" s="37"/>
      <c r="O22" s="37"/>
      <c r="P22" s="39"/>
      <c r="Q22" s="37"/>
      <c r="R22" s="37"/>
      <c r="S22" s="39"/>
      <c r="T22" s="37"/>
      <c r="U22" s="37"/>
      <c r="V22" s="39"/>
      <c r="W22" s="37"/>
      <c r="X22" s="37"/>
      <c r="Y22" s="39"/>
      <c r="Z22" s="37"/>
      <c r="AA22" s="37"/>
      <c r="AB22" s="37"/>
      <c r="AC22" s="37"/>
      <c r="AD22" s="37"/>
      <c r="AE22" s="39" t="s">
        <v>196</v>
      </c>
      <c r="AF22" s="37">
        <f>1/2</f>
        <v>0.5</v>
      </c>
      <c r="AG22" s="37" t="s">
        <v>16</v>
      </c>
      <c r="AH22" s="39" t="s">
        <v>195</v>
      </c>
      <c r="AI22" s="37">
        <f>2/2</f>
        <v>1</v>
      </c>
      <c r="AJ22" s="37" t="s">
        <v>17</v>
      </c>
      <c r="AK22" s="39"/>
      <c r="AL22" s="37">
        <f>2/2</f>
        <v>1</v>
      </c>
      <c r="AM22" s="37" t="s">
        <v>17</v>
      </c>
      <c r="AN22" s="39"/>
      <c r="AO22" s="37">
        <f>2/2</f>
        <v>1</v>
      </c>
      <c r="AP22" s="37" t="s">
        <v>17</v>
      </c>
      <c r="AQ22" s="39"/>
      <c r="AR22" s="38">
        <v>1</v>
      </c>
      <c r="AS22" s="37" t="s">
        <v>17</v>
      </c>
      <c r="AT22" s="39"/>
      <c r="AU22" s="38"/>
      <c r="AV22" s="37"/>
      <c r="AW22" s="37" t="s">
        <v>351</v>
      </c>
      <c r="AX22" s="36">
        <v>44799</v>
      </c>
      <c r="AY22" s="36">
        <v>44926</v>
      </c>
      <c r="AZ22" s="35" t="s">
        <v>194</v>
      </c>
    </row>
    <row r="23" spans="1:52" ht="160.15" customHeight="1" x14ac:dyDescent="0.25">
      <c r="A23" s="40">
        <v>20</v>
      </c>
      <c r="B23" s="35">
        <v>263</v>
      </c>
      <c r="C23" s="43" t="s">
        <v>31</v>
      </c>
      <c r="D23" s="35">
        <v>60</v>
      </c>
      <c r="E23" s="43" t="s">
        <v>193</v>
      </c>
      <c r="F23" s="43">
        <v>1</v>
      </c>
      <c r="G23" s="42" t="s">
        <v>192</v>
      </c>
      <c r="H23" s="41" t="s">
        <v>191</v>
      </c>
      <c r="I23" s="41" t="s">
        <v>190</v>
      </c>
      <c r="J23" s="41" t="s">
        <v>189</v>
      </c>
      <c r="K23" s="41" t="s">
        <v>188</v>
      </c>
      <c r="L23" s="40">
        <v>1</v>
      </c>
      <c r="M23" s="39"/>
      <c r="N23" s="37"/>
      <c r="O23" s="37"/>
      <c r="P23" s="39"/>
      <c r="Q23" s="37"/>
      <c r="R23" s="37"/>
      <c r="S23" s="39"/>
      <c r="T23" s="37"/>
      <c r="U23" s="37"/>
      <c r="V23" s="39"/>
      <c r="W23" s="37"/>
      <c r="X23" s="37"/>
      <c r="Y23" s="39"/>
      <c r="Z23" s="37"/>
      <c r="AA23" s="37"/>
      <c r="AB23" s="37"/>
      <c r="AC23" s="37"/>
      <c r="AD23" s="37"/>
      <c r="AE23" s="39" t="s">
        <v>187</v>
      </c>
      <c r="AF23" s="37">
        <v>0.7</v>
      </c>
      <c r="AG23" s="37" t="s">
        <v>16</v>
      </c>
      <c r="AH23" s="39" t="s">
        <v>186</v>
      </c>
      <c r="AI23" s="37">
        <v>1</v>
      </c>
      <c r="AJ23" s="37" t="s">
        <v>17</v>
      </c>
      <c r="AK23" s="39"/>
      <c r="AL23" s="37">
        <v>1</v>
      </c>
      <c r="AM23" s="37" t="s">
        <v>17</v>
      </c>
      <c r="AN23" s="39"/>
      <c r="AO23" s="37">
        <v>1</v>
      </c>
      <c r="AP23" s="37" t="s">
        <v>17</v>
      </c>
      <c r="AQ23" s="39"/>
      <c r="AR23" s="38">
        <v>1</v>
      </c>
      <c r="AS23" s="37" t="s">
        <v>17</v>
      </c>
      <c r="AT23" s="39"/>
      <c r="AU23" s="38"/>
      <c r="AV23" s="37"/>
      <c r="AW23" s="37" t="s">
        <v>351</v>
      </c>
      <c r="AX23" s="36">
        <v>44799</v>
      </c>
      <c r="AY23" s="36">
        <v>44895</v>
      </c>
      <c r="AZ23" s="35" t="s">
        <v>185</v>
      </c>
    </row>
    <row r="24" spans="1:52" ht="285" x14ac:dyDescent="0.25">
      <c r="A24" s="40">
        <v>1</v>
      </c>
      <c r="B24" s="35">
        <v>263</v>
      </c>
      <c r="C24" s="43" t="s">
        <v>31</v>
      </c>
      <c r="D24" s="35">
        <v>55</v>
      </c>
      <c r="E24" s="43" t="s">
        <v>32</v>
      </c>
      <c r="F24" s="43">
        <v>1</v>
      </c>
      <c r="G24" s="42" t="s">
        <v>46</v>
      </c>
      <c r="H24" s="41" t="s">
        <v>34</v>
      </c>
      <c r="I24" s="41" t="s">
        <v>37</v>
      </c>
      <c r="J24" s="41" t="s">
        <v>39</v>
      </c>
      <c r="K24" s="41" t="s">
        <v>40</v>
      </c>
      <c r="L24" s="40">
        <v>4</v>
      </c>
      <c r="M24" s="39"/>
      <c r="N24" s="37"/>
      <c r="O24" s="37"/>
      <c r="P24" s="39"/>
      <c r="Q24" s="37"/>
      <c r="R24" s="37"/>
      <c r="S24" s="39"/>
      <c r="T24" s="37"/>
      <c r="U24" s="37"/>
      <c r="V24" s="39"/>
      <c r="W24" s="37"/>
      <c r="X24" s="37"/>
      <c r="Y24" s="37"/>
      <c r="Z24" s="37"/>
      <c r="AA24" s="37"/>
      <c r="AB24" s="39" t="s">
        <v>49</v>
      </c>
      <c r="AC24" s="37">
        <v>0.7</v>
      </c>
      <c r="AD24" s="37" t="s">
        <v>16</v>
      </c>
      <c r="AE24" s="39" t="s">
        <v>63</v>
      </c>
      <c r="AF24" s="37">
        <v>0.75</v>
      </c>
      <c r="AG24" s="37" t="s">
        <v>16</v>
      </c>
      <c r="AH24" s="39" t="s">
        <v>67</v>
      </c>
      <c r="AI24" s="37">
        <v>1</v>
      </c>
      <c r="AJ24" s="37" t="s">
        <v>17</v>
      </c>
      <c r="AK24" s="39"/>
      <c r="AL24" s="37">
        <v>1</v>
      </c>
      <c r="AM24" s="37" t="s">
        <v>17</v>
      </c>
      <c r="AN24" s="39"/>
      <c r="AO24" s="37">
        <v>1</v>
      </c>
      <c r="AP24" s="37" t="s">
        <v>17</v>
      </c>
      <c r="AQ24" s="39"/>
      <c r="AR24" s="38">
        <v>1</v>
      </c>
      <c r="AS24" s="37" t="s">
        <v>17</v>
      </c>
      <c r="AT24" s="39"/>
      <c r="AU24" s="38">
        <v>1</v>
      </c>
      <c r="AV24" s="37" t="s">
        <v>17</v>
      </c>
      <c r="AW24" s="37" t="s">
        <v>356</v>
      </c>
      <c r="AX24" s="36">
        <v>44649</v>
      </c>
      <c r="AY24" s="36">
        <v>45013</v>
      </c>
      <c r="AZ24" s="35" t="s">
        <v>44</v>
      </c>
    </row>
    <row r="25" spans="1:52" ht="128.25" x14ac:dyDescent="0.25">
      <c r="A25" s="40">
        <v>2</v>
      </c>
      <c r="B25" s="35">
        <v>263</v>
      </c>
      <c r="C25" s="43" t="s">
        <v>31</v>
      </c>
      <c r="D25" s="35">
        <v>55</v>
      </c>
      <c r="E25" s="43" t="s">
        <v>33</v>
      </c>
      <c r="F25" s="43">
        <v>1</v>
      </c>
      <c r="G25" s="42" t="s">
        <v>47</v>
      </c>
      <c r="H25" s="41" t="s">
        <v>35</v>
      </c>
      <c r="I25" s="41" t="s">
        <v>38</v>
      </c>
      <c r="J25" s="41" t="s">
        <v>41</v>
      </c>
      <c r="K25" s="41" t="s">
        <v>42</v>
      </c>
      <c r="L25" s="40">
        <v>3</v>
      </c>
      <c r="M25" s="39"/>
      <c r="N25" s="37"/>
      <c r="O25" s="37"/>
      <c r="P25" s="39"/>
      <c r="Q25" s="37"/>
      <c r="R25" s="37"/>
      <c r="S25" s="39"/>
      <c r="T25" s="37"/>
      <c r="U25" s="37"/>
      <c r="V25" s="39"/>
      <c r="W25" s="37"/>
      <c r="X25" s="37"/>
      <c r="Y25" s="39"/>
      <c r="Z25" s="37"/>
      <c r="AA25" s="37"/>
      <c r="AB25" s="39" t="s">
        <v>48</v>
      </c>
      <c r="AC25" s="37">
        <v>0.1</v>
      </c>
      <c r="AD25" s="37" t="s">
        <v>16</v>
      </c>
      <c r="AE25" s="37" t="s">
        <v>15</v>
      </c>
      <c r="AF25" s="37"/>
      <c r="AG25" s="37" t="s">
        <v>16</v>
      </c>
      <c r="AH25" s="37" t="s">
        <v>15</v>
      </c>
      <c r="AI25" s="37"/>
      <c r="AJ25" s="37" t="s">
        <v>16</v>
      </c>
      <c r="AK25" s="39" t="s">
        <v>73</v>
      </c>
      <c r="AL25" s="37">
        <v>1</v>
      </c>
      <c r="AM25" s="37" t="s">
        <v>17</v>
      </c>
      <c r="AN25" s="39"/>
      <c r="AO25" s="37">
        <v>1</v>
      </c>
      <c r="AP25" s="37" t="s">
        <v>17</v>
      </c>
      <c r="AQ25" s="39"/>
      <c r="AR25" s="38">
        <v>1</v>
      </c>
      <c r="AS25" s="37" t="s">
        <v>17</v>
      </c>
      <c r="AT25" s="39"/>
      <c r="AU25" s="38">
        <v>1</v>
      </c>
      <c r="AV25" s="37" t="s">
        <v>17</v>
      </c>
      <c r="AW25" s="37" t="s">
        <v>356</v>
      </c>
      <c r="AX25" s="36">
        <v>44649</v>
      </c>
      <c r="AY25" s="36">
        <v>45013</v>
      </c>
      <c r="AZ25" s="35" t="s">
        <v>45</v>
      </c>
    </row>
    <row r="26" spans="1:52" ht="128.25" x14ac:dyDescent="0.25">
      <c r="A26" s="40">
        <v>3</v>
      </c>
      <c r="B26" s="35">
        <v>263</v>
      </c>
      <c r="C26" s="43" t="s">
        <v>31</v>
      </c>
      <c r="D26" s="35">
        <v>55</v>
      </c>
      <c r="E26" s="43" t="s">
        <v>33</v>
      </c>
      <c r="F26" s="43">
        <v>2</v>
      </c>
      <c r="G26" s="42" t="s">
        <v>47</v>
      </c>
      <c r="H26" s="41" t="s">
        <v>36</v>
      </c>
      <c r="I26" s="41" t="s">
        <v>38</v>
      </c>
      <c r="J26" s="41" t="s">
        <v>41</v>
      </c>
      <c r="K26" s="41" t="s">
        <v>43</v>
      </c>
      <c r="L26" s="37">
        <v>1</v>
      </c>
      <c r="M26" s="39"/>
      <c r="N26" s="37"/>
      <c r="O26" s="37"/>
      <c r="P26" s="39"/>
      <c r="Q26" s="37"/>
      <c r="R26" s="37"/>
      <c r="S26" s="39"/>
      <c r="T26" s="37"/>
      <c r="U26" s="37"/>
      <c r="V26" s="39"/>
      <c r="W26" s="37"/>
      <c r="X26" s="37"/>
      <c r="Y26" s="39"/>
      <c r="Z26" s="37"/>
      <c r="AA26" s="37"/>
      <c r="AB26" s="37" t="s">
        <v>15</v>
      </c>
      <c r="AC26" s="37"/>
      <c r="AD26" s="37" t="s">
        <v>16</v>
      </c>
      <c r="AE26" s="37" t="s">
        <v>15</v>
      </c>
      <c r="AF26" s="37"/>
      <c r="AG26" s="37" t="s">
        <v>16</v>
      </c>
      <c r="AH26" s="39" t="s">
        <v>69</v>
      </c>
      <c r="AI26" s="37">
        <v>0.1</v>
      </c>
      <c r="AJ26" s="37" t="s">
        <v>16</v>
      </c>
      <c r="AK26" s="39" t="s">
        <v>74</v>
      </c>
      <c r="AL26" s="37">
        <v>1</v>
      </c>
      <c r="AM26" s="37" t="s">
        <v>17</v>
      </c>
      <c r="AN26" s="39"/>
      <c r="AO26" s="37">
        <v>1</v>
      </c>
      <c r="AP26" s="37" t="s">
        <v>17</v>
      </c>
      <c r="AQ26" s="39"/>
      <c r="AR26" s="38">
        <v>1</v>
      </c>
      <c r="AS26" s="37" t="s">
        <v>17</v>
      </c>
      <c r="AT26" s="39"/>
      <c r="AU26" s="38">
        <v>1</v>
      </c>
      <c r="AV26" s="37" t="s">
        <v>17</v>
      </c>
      <c r="AW26" s="37" t="s">
        <v>356</v>
      </c>
      <c r="AX26" s="36">
        <v>44649</v>
      </c>
      <c r="AY26" s="36">
        <v>45013</v>
      </c>
      <c r="AZ26" s="35" t="s">
        <v>45</v>
      </c>
    </row>
    <row r="27" spans="1:52" ht="142.5" x14ac:dyDescent="0.25">
      <c r="A27" s="40">
        <v>4</v>
      </c>
      <c r="B27" s="35">
        <v>263</v>
      </c>
      <c r="C27" s="43" t="s">
        <v>31</v>
      </c>
      <c r="D27" s="35">
        <v>60</v>
      </c>
      <c r="E27" s="43" t="s">
        <v>18</v>
      </c>
      <c r="F27" s="43">
        <v>1</v>
      </c>
      <c r="G27" s="42" t="s">
        <v>62</v>
      </c>
      <c r="H27" s="41" t="s">
        <v>53</v>
      </c>
      <c r="I27" s="41" t="s">
        <v>54</v>
      </c>
      <c r="J27" s="41" t="s">
        <v>56</v>
      </c>
      <c r="K27" s="41" t="s">
        <v>57</v>
      </c>
      <c r="L27" s="40">
        <v>1</v>
      </c>
      <c r="M27" s="39"/>
      <c r="N27" s="37"/>
      <c r="O27" s="37"/>
      <c r="P27" s="39"/>
      <c r="Q27" s="37"/>
      <c r="R27" s="37"/>
      <c r="S27" s="39"/>
      <c r="T27" s="37"/>
      <c r="U27" s="37"/>
      <c r="V27" s="39"/>
      <c r="W27" s="37"/>
      <c r="X27" s="37"/>
      <c r="Y27" s="39"/>
      <c r="Z27" s="37"/>
      <c r="AA27" s="37"/>
      <c r="AB27" s="37"/>
      <c r="AC27" s="37"/>
      <c r="AD27" s="37"/>
      <c r="AE27" s="37" t="s">
        <v>15</v>
      </c>
      <c r="AF27" s="37"/>
      <c r="AG27" s="37" t="s">
        <v>16</v>
      </c>
      <c r="AH27" s="39" t="s">
        <v>68</v>
      </c>
      <c r="AI27" s="37">
        <v>1</v>
      </c>
      <c r="AJ27" s="37" t="s">
        <v>17</v>
      </c>
      <c r="AK27" s="39"/>
      <c r="AL27" s="37">
        <v>1</v>
      </c>
      <c r="AM27" s="37" t="s">
        <v>17</v>
      </c>
      <c r="AN27" s="39"/>
      <c r="AO27" s="37">
        <v>1</v>
      </c>
      <c r="AP27" s="37" t="s">
        <v>17</v>
      </c>
      <c r="AQ27" s="39"/>
      <c r="AR27" s="38">
        <v>1</v>
      </c>
      <c r="AS27" s="37" t="s">
        <v>17</v>
      </c>
      <c r="AT27" s="39"/>
      <c r="AU27" s="38">
        <v>1</v>
      </c>
      <c r="AV27" s="37" t="s">
        <v>17</v>
      </c>
      <c r="AW27" s="37" t="s">
        <v>356</v>
      </c>
      <c r="AX27" s="36">
        <v>44799</v>
      </c>
      <c r="AY27" s="36">
        <v>45016</v>
      </c>
      <c r="AZ27" s="35" t="s">
        <v>60</v>
      </c>
    </row>
    <row r="28" spans="1:52" ht="99.75" x14ac:dyDescent="0.25">
      <c r="A28" s="40">
        <v>5</v>
      </c>
      <c r="B28" s="35">
        <v>263</v>
      </c>
      <c r="C28" s="43" t="s">
        <v>31</v>
      </c>
      <c r="D28" s="35">
        <v>60</v>
      </c>
      <c r="E28" s="43" t="s">
        <v>18</v>
      </c>
      <c r="F28" s="43">
        <v>3</v>
      </c>
      <c r="G28" s="42" t="s">
        <v>62</v>
      </c>
      <c r="H28" s="41" t="s">
        <v>53</v>
      </c>
      <c r="I28" s="41" t="s">
        <v>55</v>
      </c>
      <c r="J28" s="41" t="s">
        <v>58</v>
      </c>
      <c r="K28" s="41" t="s">
        <v>59</v>
      </c>
      <c r="L28" s="40">
        <v>1</v>
      </c>
      <c r="M28" s="39"/>
      <c r="N28" s="37"/>
      <c r="O28" s="37"/>
      <c r="P28" s="39"/>
      <c r="Q28" s="37"/>
      <c r="R28" s="37"/>
      <c r="S28" s="39"/>
      <c r="T28" s="37"/>
      <c r="U28" s="37"/>
      <c r="V28" s="39"/>
      <c r="W28" s="37"/>
      <c r="X28" s="37"/>
      <c r="Y28" s="39"/>
      <c r="Z28" s="37"/>
      <c r="AA28" s="37"/>
      <c r="AB28" s="37"/>
      <c r="AC28" s="37"/>
      <c r="AD28" s="37"/>
      <c r="AE28" s="37" t="s">
        <v>15</v>
      </c>
      <c r="AF28" s="37"/>
      <c r="AG28" s="37" t="s">
        <v>16</v>
      </c>
      <c r="AH28" s="37" t="s">
        <v>15</v>
      </c>
      <c r="AI28" s="37"/>
      <c r="AJ28" s="37" t="s">
        <v>16</v>
      </c>
      <c r="AK28" s="39" t="s">
        <v>75</v>
      </c>
      <c r="AL28" s="37">
        <f>2/2</f>
        <v>1</v>
      </c>
      <c r="AM28" s="37" t="s">
        <v>17</v>
      </c>
      <c r="AN28" s="39"/>
      <c r="AO28" s="37">
        <f>2/2</f>
        <v>1</v>
      </c>
      <c r="AP28" s="37" t="s">
        <v>17</v>
      </c>
      <c r="AQ28" s="39"/>
      <c r="AR28" s="38">
        <v>1</v>
      </c>
      <c r="AS28" s="37" t="s">
        <v>17</v>
      </c>
      <c r="AT28" s="39"/>
      <c r="AU28" s="38">
        <v>1</v>
      </c>
      <c r="AV28" s="37" t="s">
        <v>17</v>
      </c>
      <c r="AW28" s="37" t="s">
        <v>356</v>
      </c>
      <c r="AX28" s="36">
        <v>44799</v>
      </c>
      <c r="AY28" s="36">
        <v>45016</v>
      </c>
      <c r="AZ28" s="35" t="s">
        <v>61</v>
      </c>
    </row>
    <row r="29" spans="1:52" ht="370.5" x14ac:dyDescent="0.25">
      <c r="A29" s="40">
        <v>10</v>
      </c>
      <c r="B29" s="35">
        <v>263</v>
      </c>
      <c r="C29" s="43" t="s">
        <v>76</v>
      </c>
      <c r="D29" s="35">
        <v>47</v>
      </c>
      <c r="E29" s="43" t="s">
        <v>79</v>
      </c>
      <c r="F29" s="43">
        <v>1</v>
      </c>
      <c r="G29" s="42" t="s">
        <v>118</v>
      </c>
      <c r="H29" s="41" t="s">
        <v>85</v>
      </c>
      <c r="I29" s="41" t="s">
        <v>99</v>
      </c>
      <c r="J29" s="41" t="s">
        <v>100</v>
      </c>
      <c r="K29" s="41" t="s">
        <v>101</v>
      </c>
      <c r="L29" s="40">
        <v>12</v>
      </c>
      <c r="M29" s="39"/>
      <c r="N29" s="37"/>
      <c r="O29" s="37"/>
      <c r="P29" s="39"/>
      <c r="Q29" s="37"/>
      <c r="R29" s="37"/>
      <c r="S29" s="39"/>
      <c r="T29" s="37"/>
      <c r="U29" s="37"/>
      <c r="V29" s="39"/>
      <c r="W29" s="37"/>
      <c r="X29" s="37"/>
      <c r="Y29" s="39"/>
      <c r="Z29" s="37"/>
      <c r="AA29" s="37"/>
      <c r="AB29" s="37"/>
      <c r="AC29" s="37"/>
      <c r="AD29" s="37"/>
      <c r="AE29" s="39"/>
      <c r="AF29" s="37"/>
      <c r="AG29" s="37"/>
      <c r="AH29" s="39"/>
      <c r="AI29" s="37"/>
      <c r="AJ29" s="37"/>
      <c r="AK29" s="39"/>
      <c r="AL29" s="37"/>
      <c r="AM29" s="37"/>
      <c r="AN29" s="39" t="s">
        <v>121</v>
      </c>
      <c r="AO29" s="37">
        <f>14/19</f>
        <v>0.73684210526315785</v>
      </c>
      <c r="AP29" s="37" t="s">
        <v>16</v>
      </c>
      <c r="AQ29" s="39" t="s">
        <v>129</v>
      </c>
      <c r="AR29" s="37">
        <f>19/19</f>
        <v>1</v>
      </c>
      <c r="AS29" s="37" t="s">
        <v>17</v>
      </c>
      <c r="AT29" s="39"/>
      <c r="AU29" s="38">
        <v>1</v>
      </c>
      <c r="AV29" s="37" t="s">
        <v>17</v>
      </c>
      <c r="AW29" s="37" t="s">
        <v>356</v>
      </c>
      <c r="AX29" s="36">
        <v>45035</v>
      </c>
      <c r="AY29" s="36">
        <v>45291</v>
      </c>
      <c r="AZ29" s="35" t="s">
        <v>108</v>
      </c>
    </row>
    <row r="30" spans="1:52" ht="370.5" x14ac:dyDescent="0.25">
      <c r="A30" s="40">
        <v>12</v>
      </c>
      <c r="B30" s="35">
        <v>263</v>
      </c>
      <c r="C30" s="43" t="s">
        <v>76</v>
      </c>
      <c r="D30" s="35">
        <v>47</v>
      </c>
      <c r="E30" s="43" t="s">
        <v>81</v>
      </c>
      <c r="F30" s="43">
        <v>1</v>
      </c>
      <c r="G30" s="42" t="s">
        <v>120</v>
      </c>
      <c r="H30" s="41" t="s">
        <v>87</v>
      </c>
      <c r="I30" s="41" t="s">
        <v>105</v>
      </c>
      <c r="J30" s="41" t="s">
        <v>100</v>
      </c>
      <c r="K30" s="41" t="s">
        <v>101</v>
      </c>
      <c r="L30" s="40">
        <v>12</v>
      </c>
      <c r="M30" s="39"/>
      <c r="N30" s="37"/>
      <c r="O30" s="37"/>
      <c r="P30" s="39"/>
      <c r="Q30" s="37"/>
      <c r="R30" s="37"/>
      <c r="S30" s="39"/>
      <c r="T30" s="37"/>
      <c r="U30" s="37"/>
      <c r="V30" s="39"/>
      <c r="W30" s="37"/>
      <c r="X30" s="37"/>
      <c r="Y30" s="39"/>
      <c r="Z30" s="37"/>
      <c r="AA30" s="37"/>
      <c r="AB30" s="37"/>
      <c r="AC30" s="37"/>
      <c r="AD30" s="37"/>
      <c r="AE30" s="39"/>
      <c r="AF30" s="37"/>
      <c r="AG30" s="37"/>
      <c r="AH30" s="39"/>
      <c r="AI30" s="37"/>
      <c r="AJ30" s="37"/>
      <c r="AK30" s="39"/>
      <c r="AL30" s="37"/>
      <c r="AM30" s="37"/>
      <c r="AN30" s="39" t="s">
        <v>121</v>
      </c>
      <c r="AO30" s="37">
        <f>14/19</f>
        <v>0.73684210526315785</v>
      </c>
      <c r="AP30" s="37" t="s">
        <v>16</v>
      </c>
      <c r="AQ30" s="39" t="s">
        <v>176</v>
      </c>
      <c r="AR30" s="37">
        <f>19/19</f>
        <v>1</v>
      </c>
      <c r="AS30" s="37" t="s">
        <v>17</v>
      </c>
      <c r="AT30" s="39"/>
      <c r="AU30" s="38">
        <v>1</v>
      </c>
      <c r="AV30" s="37" t="s">
        <v>17</v>
      </c>
      <c r="AW30" s="37" t="s">
        <v>356</v>
      </c>
      <c r="AX30" s="36">
        <v>45035</v>
      </c>
      <c r="AY30" s="36">
        <v>45291</v>
      </c>
      <c r="AZ30" s="35" t="s">
        <v>108</v>
      </c>
    </row>
    <row r="31" spans="1:52" ht="85.5" x14ac:dyDescent="0.25">
      <c r="A31" s="40">
        <v>14</v>
      </c>
      <c r="B31" s="35">
        <v>263</v>
      </c>
      <c r="C31" s="43" t="s">
        <v>76</v>
      </c>
      <c r="D31" s="35">
        <v>49</v>
      </c>
      <c r="E31" s="43" t="s">
        <v>80</v>
      </c>
      <c r="F31" s="43">
        <v>1</v>
      </c>
      <c r="G31" s="42" t="s">
        <v>169</v>
      </c>
      <c r="H31" s="41" t="s">
        <v>141</v>
      </c>
      <c r="I31" s="41" t="s">
        <v>334</v>
      </c>
      <c r="J31" s="41" t="s">
        <v>153</v>
      </c>
      <c r="K31" s="41" t="s">
        <v>154</v>
      </c>
      <c r="L31" s="37">
        <v>1</v>
      </c>
      <c r="M31" s="39"/>
      <c r="N31" s="37"/>
      <c r="O31" s="37"/>
      <c r="P31" s="39"/>
      <c r="Q31" s="37"/>
      <c r="R31" s="37"/>
      <c r="S31" s="39"/>
      <c r="T31" s="37"/>
      <c r="U31" s="37"/>
      <c r="V31" s="39"/>
      <c r="W31" s="37"/>
      <c r="X31" s="37"/>
      <c r="Y31" s="39"/>
      <c r="Z31" s="37"/>
      <c r="AA31" s="37"/>
      <c r="AB31" s="37"/>
      <c r="AC31" s="37"/>
      <c r="AD31" s="37"/>
      <c r="AE31" s="39"/>
      <c r="AF31" s="37"/>
      <c r="AG31" s="37"/>
      <c r="AH31" s="39"/>
      <c r="AI31" s="37"/>
      <c r="AJ31" s="37"/>
      <c r="AK31" s="39"/>
      <c r="AL31" s="37"/>
      <c r="AM31" s="37"/>
      <c r="AN31" s="39"/>
      <c r="AO31" s="37"/>
      <c r="AP31" s="37"/>
      <c r="AQ31" s="39"/>
      <c r="AR31" s="37"/>
      <c r="AS31" s="37" t="s">
        <v>16</v>
      </c>
      <c r="AT31" s="39" t="s">
        <v>182</v>
      </c>
      <c r="AU31" s="37">
        <v>1</v>
      </c>
      <c r="AV31" s="37" t="s">
        <v>17</v>
      </c>
      <c r="AW31" s="37" t="s">
        <v>356</v>
      </c>
      <c r="AX31" s="36">
        <v>45195</v>
      </c>
      <c r="AY31" s="36">
        <v>45275</v>
      </c>
      <c r="AZ31" s="35" t="s">
        <v>167</v>
      </c>
    </row>
    <row r="32" spans="1:52" ht="99.75" x14ac:dyDescent="0.25">
      <c r="A32" s="40">
        <v>15</v>
      </c>
      <c r="B32" s="35">
        <v>263</v>
      </c>
      <c r="C32" s="43" t="s">
        <v>76</v>
      </c>
      <c r="D32" s="35">
        <v>49</v>
      </c>
      <c r="E32" s="43" t="s">
        <v>135</v>
      </c>
      <c r="F32" s="43">
        <v>1</v>
      </c>
      <c r="G32" s="42" t="s">
        <v>170</v>
      </c>
      <c r="H32" s="41" t="s">
        <v>142</v>
      </c>
      <c r="I32" s="41" t="s">
        <v>335</v>
      </c>
      <c r="J32" s="41" t="s">
        <v>155</v>
      </c>
      <c r="K32" s="41" t="s">
        <v>156</v>
      </c>
      <c r="L32" s="37">
        <v>1</v>
      </c>
      <c r="M32" s="39"/>
      <c r="N32" s="37"/>
      <c r="O32" s="37"/>
      <c r="P32" s="39"/>
      <c r="Q32" s="37"/>
      <c r="R32" s="37"/>
      <c r="S32" s="39"/>
      <c r="T32" s="37"/>
      <c r="U32" s="37"/>
      <c r="V32" s="39"/>
      <c r="W32" s="37"/>
      <c r="X32" s="37"/>
      <c r="Y32" s="39"/>
      <c r="Z32" s="37"/>
      <c r="AA32" s="37"/>
      <c r="AB32" s="37"/>
      <c r="AC32" s="37"/>
      <c r="AD32" s="37"/>
      <c r="AE32" s="39"/>
      <c r="AF32" s="37"/>
      <c r="AG32" s="37"/>
      <c r="AH32" s="39"/>
      <c r="AI32" s="37"/>
      <c r="AJ32" s="37"/>
      <c r="AK32" s="39"/>
      <c r="AL32" s="37"/>
      <c r="AM32" s="37"/>
      <c r="AN32" s="39"/>
      <c r="AO32" s="37"/>
      <c r="AP32" s="37"/>
      <c r="AQ32" s="39"/>
      <c r="AR32" s="37"/>
      <c r="AS32" s="37" t="s">
        <v>16</v>
      </c>
      <c r="AT32" s="39" t="s">
        <v>181</v>
      </c>
      <c r="AU32" s="37">
        <v>1</v>
      </c>
      <c r="AV32" s="37" t="s">
        <v>17</v>
      </c>
      <c r="AW32" s="37" t="s">
        <v>356</v>
      </c>
      <c r="AX32" s="36">
        <v>45195</v>
      </c>
      <c r="AY32" s="36">
        <v>45275</v>
      </c>
      <c r="AZ32" s="35" t="s">
        <v>168</v>
      </c>
    </row>
    <row r="33" spans="1:52" ht="99.75" x14ac:dyDescent="0.25">
      <c r="A33" s="40">
        <v>16</v>
      </c>
      <c r="B33" s="35">
        <v>263</v>
      </c>
      <c r="C33" s="43" t="s">
        <v>76</v>
      </c>
      <c r="D33" s="35">
        <v>49</v>
      </c>
      <c r="E33" s="43" t="s">
        <v>136</v>
      </c>
      <c r="F33" s="43">
        <v>1</v>
      </c>
      <c r="G33" s="42" t="s">
        <v>171</v>
      </c>
      <c r="H33" s="41" t="s">
        <v>143</v>
      </c>
      <c r="I33" s="41" t="s">
        <v>150</v>
      </c>
      <c r="J33" s="41" t="s">
        <v>155</v>
      </c>
      <c r="K33" s="41" t="s">
        <v>156</v>
      </c>
      <c r="L33" s="37">
        <v>1</v>
      </c>
      <c r="M33" s="39"/>
      <c r="N33" s="37"/>
      <c r="O33" s="37"/>
      <c r="P33" s="39"/>
      <c r="Q33" s="37"/>
      <c r="R33" s="37"/>
      <c r="S33" s="39"/>
      <c r="T33" s="37"/>
      <c r="U33" s="37"/>
      <c r="V33" s="39"/>
      <c r="W33" s="37"/>
      <c r="X33" s="37"/>
      <c r="Y33" s="39"/>
      <c r="Z33" s="37"/>
      <c r="AA33" s="37"/>
      <c r="AB33" s="37"/>
      <c r="AC33" s="37"/>
      <c r="AD33" s="37"/>
      <c r="AE33" s="39"/>
      <c r="AF33" s="37"/>
      <c r="AG33" s="37"/>
      <c r="AH33" s="39"/>
      <c r="AI33" s="37"/>
      <c r="AJ33" s="37"/>
      <c r="AK33" s="39"/>
      <c r="AL33" s="37"/>
      <c r="AM33" s="37"/>
      <c r="AN33" s="39"/>
      <c r="AO33" s="37"/>
      <c r="AP33" s="37"/>
      <c r="AQ33" s="39"/>
      <c r="AR33" s="37"/>
      <c r="AS33" s="37" t="s">
        <v>16</v>
      </c>
      <c r="AT33" s="39" t="s">
        <v>181</v>
      </c>
      <c r="AU33" s="37">
        <v>1</v>
      </c>
      <c r="AV33" s="37" t="s">
        <v>17</v>
      </c>
      <c r="AW33" s="37" t="s">
        <v>356</v>
      </c>
      <c r="AX33" s="36">
        <v>45195</v>
      </c>
      <c r="AY33" s="36">
        <v>45275</v>
      </c>
      <c r="AZ33" s="35" t="s">
        <v>167</v>
      </c>
    </row>
    <row r="34" spans="1:52" ht="171" x14ac:dyDescent="0.25">
      <c r="A34" s="40">
        <v>17</v>
      </c>
      <c r="B34" s="35">
        <v>263</v>
      </c>
      <c r="C34" s="43" t="s">
        <v>76</v>
      </c>
      <c r="D34" s="35">
        <v>49</v>
      </c>
      <c r="E34" s="43" t="s">
        <v>137</v>
      </c>
      <c r="F34" s="43">
        <v>1</v>
      </c>
      <c r="G34" s="42" t="s">
        <v>172</v>
      </c>
      <c r="H34" s="41" t="s">
        <v>144</v>
      </c>
      <c r="I34" s="41" t="s">
        <v>336</v>
      </c>
      <c r="J34" s="41" t="s">
        <v>157</v>
      </c>
      <c r="K34" s="41" t="s">
        <v>158</v>
      </c>
      <c r="L34" s="37">
        <v>1</v>
      </c>
      <c r="M34" s="39"/>
      <c r="N34" s="37"/>
      <c r="O34" s="37"/>
      <c r="P34" s="39"/>
      <c r="Q34" s="37"/>
      <c r="R34" s="37"/>
      <c r="S34" s="39"/>
      <c r="T34" s="37"/>
      <c r="U34" s="37"/>
      <c r="V34" s="39"/>
      <c r="W34" s="37"/>
      <c r="X34" s="37"/>
      <c r="Y34" s="39"/>
      <c r="Z34" s="37"/>
      <c r="AA34" s="37"/>
      <c r="AB34" s="37"/>
      <c r="AC34" s="37"/>
      <c r="AD34" s="37"/>
      <c r="AE34" s="39"/>
      <c r="AF34" s="37"/>
      <c r="AG34" s="37"/>
      <c r="AH34" s="39"/>
      <c r="AI34" s="37"/>
      <c r="AJ34" s="37"/>
      <c r="AK34" s="39"/>
      <c r="AL34" s="37"/>
      <c r="AM34" s="37"/>
      <c r="AN34" s="39"/>
      <c r="AO34" s="37"/>
      <c r="AP34" s="37"/>
      <c r="AQ34" s="39"/>
      <c r="AR34" s="37"/>
      <c r="AS34" s="37" t="s">
        <v>16</v>
      </c>
      <c r="AT34" s="39" t="s">
        <v>344</v>
      </c>
      <c r="AU34" s="37">
        <v>1</v>
      </c>
      <c r="AV34" s="37" t="s">
        <v>17</v>
      </c>
      <c r="AW34" s="37" t="s">
        <v>356</v>
      </c>
      <c r="AX34" s="36">
        <v>45195</v>
      </c>
      <c r="AY34" s="36">
        <v>45275</v>
      </c>
      <c r="AZ34" s="35" t="s">
        <v>24</v>
      </c>
    </row>
    <row r="35" spans="1:52" ht="114" x14ac:dyDescent="0.25">
      <c r="A35" s="40">
        <v>18</v>
      </c>
      <c r="B35" s="35">
        <v>263</v>
      </c>
      <c r="C35" s="43" t="s">
        <v>76</v>
      </c>
      <c r="D35" s="35">
        <v>49</v>
      </c>
      <c r="E35" s="43" t="s">
        <v>137</v>
      </c>
      <c r="F35" s="43">
        <v>2</v>
      </c>
      <c r="G35" s="42" t="s">
        <v>172</v>
      </c>
      <c r="H35" s="41" t="s">
        <v>145</v>
      </c>
      <c r="I35" s="41" t="s">
        <v>337</v>
      </c>
      <c r="J35" s="41" t="s">
        <v>159</v>
      </c>
      <c r="K35" s="41" t="s">
        <v>160</v>
      </c>
      <c r="L35" s="37">
        <v>1</v>
      </c>
      <c r="M35" s="39"/>
      <c r="N35" s="37"/>
      <c r="O35" s="37"/>
      <c r="P35" s="39"/>
      <c r="Q35" s="37"/>
      <c r="R35" s="37"/>
      <c r="S35" s="39"/>
      <c r="T35" s="37"/>
      <c r="U35" s="37"/>
      <c r="V35" s="39"/>
      <c r="W35" s="37"/>
      <c r="X35" s="37"/>
      <c r="Y35" s="39"/>
      <c r="Z35" s="37"/>
      <c r="AA35" s="37"/>
      <c r="AB35" s="37"/>
      <c r="AC35" s="37"/>
      <c r="AD35" s="37"/>
      <c r="AE35" s="39"/>
      <c r="AF35" s="37"/>
      <c r="AG35" s="37"/>
      <c r="AH35" s="39"/>
      <c r="AI35" s="37"/>
      <c r="AJ35" s="37"/>
      <c r="AK35" s="39"/>
      <c r="AL35" s="37"/>
      <c r="AM35" s="37"/>
      <c r="AN35" s="39"/>
      <c r="AO35" s="37"/>
      <c r="AP35" s="37"/>
      <c r="AQ35" s="39"/>
      <c r="AR35" s="37"/>
      <c r="AS35" s="37" t="s">
        <v>16</v>
      </c>
      <c r="AT35" s="39" t="s">
        <v>338</v>
      </c>
      <c r="AU35" s="37">
        <v>1</v>
      </c>
      <c r="AV35" s="37" t="s">
        <v>17</v>
      </c>
      <c r="AW35" s="37" t="s">
        <v>356</v>
      </c>
      <c r="AX35" s="36">
        <v>45208</v>
      </c>
      <c r="AY35" s="36">
        <v>45275</v>
      </c>
      <c r="AZ35" s="35" t="s">
        <v>180</v>
      </c>
    </row>
    <row r="36" spans="1:52" ht="114" x14ac:dyDescent="0.25">
      <c r="A36" s="40">
        <v>19</v>
      </c>
      <c r="B36" s="35">
        <v>263</v>
      </c>
      <c r="C36" s="43" t="s">
        <v>76</v>
      </c>
      <c r="D36" s="35">
        <v>49</v>
      </c>
      <c r="E36" s="43" t="s">
        <v>138</v>
      </c>
      <c r="F36" s="43">
        <v>1</v>
      </c>
      <c r="G36" s="42" t="s">
        <v>173</v>
      </c>
      <c r="H36" s="41" t="s">
        <v>146</v>
      </c>
      <c r="I36" s="41" t="s">
        <v>339</v>
      </c>
      <c r="J36" s="41" t="s">
        <v>161</v>
      </c>
      <c r="K36" s="41" t="s">
        <v>162</v>
      </c>
      <c r="L36" s="40">
        <v>1</v>
      </c>
      <c r="M36" s="39"/>
      <c r="N36" s="37"/>
      <c r="O36" s="37"/>
      <c r="P36" s="39"/>
      <c r="Q36" s="37"/>
      <c r="R36" s="37"/>
      <c r="S36" s="39"/>
      <c r="T36" s="37"/>
      <c r="U36" s="37"/>
      <c r="V36" s="39"/>
      <c r="W36" s="37"/>
      <c r="X36" s="37"/>
      <c r="Y36" s="39"/>
      <c r="Z36" s="37"/>
      <c r="AA36" s="37"/>
      <c r="AB36" s="37"/>
      <c r="AC36" s="37"/>
      <c r="AD36" s="37"/>
      <c r="AE36" s="39"/>
      <c r="AF36" s="37"/>
      <c r="AG36" s="37"/>
      <c r="AH36" s="39"/>
      <c r="AI36" s="37"/>
      <c r="AJ36" s="37"/>
      <c r="AK36" s="39"/>
      <c r="AL36" s="37"/>
      <c r="AM36" s="37"/>
      <c r="AN36" s="39"/>
      <c r="AO36" s="37"/>
      <c r="AP36" s="37"/>
      <c r="AQ36" s="39"/>
      <c r="AR36" s="37"/>
      <c r="AS36" s="37" t="s">
        <v>16</v>
      </c>
      <c r="AT36" s="39" t="s">
        <v>340</v>
      </c>
      <c r="AU36" s="37">
        <v>1</v>
      </c>
      <c r="AV36" s="37" t="s">
        <v>17</v>
      </c>
      <c r="AW36" s="37" t="s">
        <v>356</v>
      </c>
      <c r="AX36" s="36">
        <v>45195</v>
      </c>
      <c r="AY36" s="36">
        <v>45275</v>
      </c>
      <c r="AZ36" s="35" t="s">
        <v>23</v>
      </c>
    </row>
    <row r="37" spans="1:52" ht="71.25" x14ac:dyDescent="0.25">
      <c r="A37" s="40">
        <v>20</v>
      </c>
      <c r="B37" s="35">
        <v>263</v>
      </c>
      <c r="C37" s="43" t="s">
        <v>76</v>
      </c>
      <c r="D37" s="35">
        <v>49</v>
      </c>
      <c r="E37" s="43" t="s">
        <v>138</v>
      </c>
      <c r="F37" s="43">
        <v>2</v>
      </c>
      <c r="G37" s="42" t="s">
        <v>173</v>
      </c>
      <c r="H37" s="41" t="s">
        <v>147</v>
      </c>
      <c r="I37" s="41" t="s">
        <v>151</v>
      </c>
      <c r="J37" s="41" t="s">
        <v>163</v>
      </c>
      <c r="K37" s="41" t="s">
        <v>164</v>
      </c>
      <c r="L37" s="37">
        <v>1</v>
      </c>
      <c r="M37" s="39"/>
      <c r="N37" s="37"/>
      <c r="O37" s="37"/>
      <c r="P37" s="39"/>
      <c r="Q37" s="37"/>
      <c r="R37" s="37"/>
      <c r="S37" s="39"/>
      <c r="T37" s="37"/>
      <c r="U37" s="37"/>
      <c r="V37" s="39"/>
      <c r="W37" s="37"/>
      <c r="X37" s="37"/>
      <c r="Y37" s="39"/>
      <c r="Z37" s="37"/>
      <c r="AA37" s="37"/>
      <c r="AB37" s="37"/>
      <c r="AC37" s="37"/>
      <c r="AD37" s="37"/>
      <c r="AE37" s="39"/>
      <c r="AF37" s="37"/>
      <c r="AG37" s="37"/>
      <c r="AH37" s="39"/>
      <c r="AI37" s="37"/>
      <c r="AJ37" s="37"/>
      <c r="AK37" s="39"/>
      <c r="AL37" s="37"/>
      <c r="AM37" s="37"/>
      <c r="AN37" s="39"/>
      <c r="AO37" s="37"/>
      <c r="AP37" s="37"/>
      <c r="AQ37" s="39"/>
      <c r="AR37" s="37"/>
      <c r="AS37" s="37" t="s">
        <v>16</v>
      </c>
      <c r="AT37" s="39" t="s">
        <v>341</v>
      </c>
      <c r="AU37" s="37">
        <v>1</v>
      </c>
      <c r="AV37" s="37" t="s">
        <v>17</v>
      </c>
      <c r="AW37" s="37" t="s">
        <v>356</v>
      </c>
      <c r="AX37" s="36">
        <v>45195</v>
      </c>
      <c r="AY37" s="36">
        <v>45275</v>
      </c>
      <c r="AZ37" s="35" t="s">
        <v>23</v>
      </c>
    </row>
    <row r="38" spans="1:52" ht="85.5" x14ac:dyDescent="0.25">
      <c r="A38" s="40">
        <v>22</v>
      </c>
      <c r="B38" s="35">
        <v>263</v>
      </c>
      <c r="C38" s="43" t="s">
        <v>76</v>
      </c>
      <c r="D38" s="35">
        <v>49</v>
      </c>
      <c r="E38" s="43" t="s">
        <v>140</v>
      </c>
      <c r="F38" s="43">
        <v>1</v>
      </c>
      <c r="G38" s="42" t="s">
        <v>175</v>
      </c>
      <c r="H38" s="41" t="s">
        <v>149</v>
      </c>
      <c r="I38" s="41" t="s">
        <v>343</v>
      </c>
      <c r="J38" s="41" t="s">
        <v>155</v>
      </c>
      <c r="K38" s="41" t="s">
        <v>156</v>
      </c>
      <c r="L38" s="37">
        <v>1</v>
      </c>
      <c r="M38" s="39"/>
      <c r="N38" s="37"/>
      <c r="O38" s="37"/>
      <c r="P38" s="39"/>
      <c r="Q38" s="37"/>
      <c r="R38" s="37"/>
      <c r="S38" s="39"/>
      <c r="T38" s="37"/>
      <c r="U38" s="37"/>
      <c r="V38" s="39"/>
      <c r="W38" s="37"/>
      <c r="X38" s="37"/>
      <c r="Y38" s="39"/>
      <c r="Z38" s="37"/>
      <c r="AA38" s="37"/>
      <c r="AB38" s="37"/>
      <c r="AC38" s="37"/>
      <c r="AD38" s="37"/>
      <c r="AE38" s="39"/>
      <c r="AF38" s="37"/>
      <c r="AG38" s="37"/>
      <c r="AH38" s="39"/>
      <c r="AI38" s="37"/>
      <c r="AJ38" s="37"/>
      <c r="AK38" s="39"/>
      <c r="AL38" s="37"/>
      <c r="AM38" s="37"/>
      <c r="AN38" s="39"/>
      <c r="AO38" s="37"/>
      <c r="AP38" s="37"/>
      <c r="AQ38" s="39"/>
      <c r="AR38" s="37"/>
      <c r="AS38" s="37" t="s">
        <v>16</v>
      </c>
      <c r="AT38" s="39" t="s">
        <v>181</v>
      </c>
      <c r="AU38" s="37">
        <v>1</v>
      </c>
      <c r="AV38" s="37" t="s">
        <v>17</v>
      </c>
      <c r="AW38" s="37" t="s">
        <v>356</v>
      </c>
      <c r="AX38" s="36">
        <v>45195</v>
      </c>
      <c r="AY38" s="36">
        <v>45275</v>
      </c>
      <c r="AZ38" s="35" t="s">
        <v>167</v>
      </c>
    </row>
  </sheetData>
  <autoFilter ref="A3:AZ23" xr:uid="{A41CB8A7-DF3A-4714-9FB6-973C1B5921A3}"/>
  <mergeCells count="1">
    <mergeCell ref="B2:AY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4D34F-041D-45E7-9E27-A5A389134DFE}">
  <dimension ref="A1:BY10"/>
  <sheetViews>
    <sheetView showGridLines="0" tabSelected="1" zoomScale="60" zoomScaleNormal="60" workbookViewId="0">
      <pane ySplit="3" topLeftCell="A6" activePane="bottomLeft" state="frozen"/>
      <selection pane="bottomLeft" activeCell="A4" sqref="A4"/>
    </sheetView>
  </sheetViews>
  <sheetFormatPr baseColWidth="10" defaultColWidth="0" defaultRowHeight="16.5" x14ac:dyDescent="0.3"/>
  <cols>
    <col min="1" max="1" width="11.85546875" style="3" customWidth="1"/>
    <col min="2" max="2" width="21.5703125" style="2" customWidth="1"/>
    <col min="3" max="3" width="15.28515625" style="3" customWidth="1"/>
    <col min="4" max="4" width="14.140625" style="3" customWidth="1"/>
    <col min="5" max="5" width="26.7109375" style="3" customWidth="1"/>
    <col min="6" max="6" width="11.85546875" style="4" customWidth="1"/>
    <col min="7" max="7" width="58.7109375" style="5" customWidth="1"/>
    <col min="8" max="8" width="58.7109375" style="6" customWidth="1"/>
    <col min="9" max="9" width="47" style="6" customWidth="1"/>
    <col min="10" max="10" width="47.42578125" style="6" customWidth="1"/>
    <col min="11" max="12" width="37.140625" style="3" customWidth="1"/>
    <col min="13" max="13" width="115.7109375" style="2" customWidth="1"/>
    <col min="14" max="15" width="27.28515625" style="2" customWidth="1"/>
    <col min="16" max="16" width="115.7109375" style="2" customWidth="1"/>
    <col min="17" max="18" width="27.28515625" style="2" customWidth="1"/>
    <col min="19" max="19" width="115.7109375" style="2" customWidth="1"/>
    <col min="20" max="21" width="27.28515625" style="2" customWidth="1"/>
    <col min="22" max="22" width="115.7109375" style="2" customWidth="1"/>
    <col min="23" max="24" width="27.28515625" style="2" customWidth="1"/>
    <col min="25" max="25" width="115.7109375" style="2" customWidth="1"/>
    <col min="26" max="27" width="27.28515625" style="2" customWidth="1"/>
    <col min="28" max="28" width="115.7109375" style="2" customWidth="1"/>
    <col min="29" max="30" width="27.28515625" style="2" customWidth="1"/>
    <col min="31" max="31" width="115.7109375" style="2" customWidth="1"/>
    <col min="32" max="33" width="27.28515625" style="2" customWidth="1"/>
    <col min="34" max="34" width="115.7109375" style="2" customWidth="1"/>
    <col min="35" max="36" width="27.28515625" style="2" customWidth="1"/>
    <col min="37" max="37" width="115.7109375" style="2" customWidth="1"/>
    <col min="38" max="39" width="27.28515625" style="2" customWidth="1"/>
    <col min="40" max="40" width="21.140625" style="5" customWidth="1"/>
    <col min="41" max="41" width="28.140625" style="5" customWidth="1"/>
    <col min="42" max="42" width="49.85546875" style="6" customWidth="1"/>
    <col min="43" max="77" width="0" hidden="1" customWidth="1"/>
    <col min="78" max="16384" width="11.5703125" hidden="1"/>
  </cols>
  <sheetData>
    <row r="1" spans="1:77" ht="18.75" x14ac:dyDescent="0.3">
      <c r="A1" s="1" t="s">
        <v>0</v>
      </c>
    </row>
    <row r="2" spans="1:77" x14ac:dyDescent="0.3">
      <c r="A2" s="7"/>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8"/>
    </row>
    <row r="3" spans="1:77" ht="75" x14ac:dyDescent="0.25">
      <c r="A3" s="31" t="s">
        <v>1</v>
      </c>
      <c r="B3" s="32" t="s">
        <v>2</v>
      </c>
      <c r="C3" s="32" t="s">
        <v>3</v>
      </c>
      <c r="D3" s="32" t="s">
        <v>4</v>
      </c>
      <c r="E3" s="32" t="s">
        <v>5</v>
      </c>
      <c r="F3" s="32" t="s">
        <v>6</v>
      </c>
      <c r="G3" s="32" t="s">
        <v>7</v>
      </c>
      <c r="H3" s="32" t="s">
        <v>8</v>
      </c>
      <c r="I3" s="32" t="s">
        <v>9</v>
      </c>
      <c r="J3" s="32" t="s">
        <v>10</v>
      </c>
      <c r="K3" s="32" t="s">
        <v>11</v>
      </c>
      <c r="L3" s="33" t="s">
        <v>110</v>
      </c>
      <c r="M3" s="34" t="s">
        <v>25</v>
      </c>
      <c r="N3" s="32" t="s">
        <v>26</v>
      </c>
      <c r="O3" s="32" t="s">
        <v>27</v>
      </c>
      <c r="P3" s="34" t="s">
        <v>28</v>
      </c>
      <c r="Q3" s="32" t="s">
        <v>29</v>
      </c>
      <c r="R3" s="32" t="s">
        <v>30</v>
      </c>
      <c r="S3" s="34" t="s">
        <v>52</v>
      </c>
      <c r="T3" s="32" t="s">
        <v>50</v>
      </c>
      <c r="U3" s="32" t="s">
        <v>51</v>
      </c>
      <c r="V3" s="34" t="s">
        <v>64</v>
      </c>
      <c r="W3" s="32" t="s">
        <v>65</v>
      </c>
      <c r="X3" s="32" t="s">
        <v>66</v>
      </c>
      <c r="Y3" s="34" t="s">
        <v>70</v>
      </c>
      <c r="Z3" s="32" t="s">
        <v>71</v>
      </c>
      <c r="AA3" s="32" t="s">
        <v>72</v>
      </c>
      <c r="AB3" s="34" t="s">
        <v>111</v>
      </c>
      <c r="AC3" s="32" t="s">
        <v>112</v>
      </c>
      <c r="AD3" s="32" t="s">
        <v>113</v>
      </c>
      <c r="AE3" s="34" t="s">
        <v>125</v>
      </c>
      <c r="AF3" s="32" t="s">
        <v>126</v>
      </c>
      <c r="AG3" s="32" t="s">
        <v>127</v>
      </c>
      <c r="AH3" s="34" t="s">
        <v>177</v>
      </c>
      <c r="AI3" s="32" t="s">
        <v>178</v>
      </c>
      <c r="AJ3" s="32" t="s">
        <v>179</v>
      </c>
      <c r="AK3" s="34" t="s">
        <v>347</v>
      </c>
      <c r="AL3" s="32" t="s">
        <v>348</v>
      </c>
      <c r="AM3" s="32" t="s">
        <v>349</v>
      </c>
      <c r="AN3" s="32" t="s">
        <v>12</v>
      </c>
      <c r="AO3" s="32" t="s">
        <v>13</v>
      </c>
      <c r="AP3" s="34" t="s">
        <v>14</v>
      </c>
    </row>
    <row r="4" spans="1:77" ht="190.15" customHeight="1" x14ac:dyDescent="0.25">
      <c r="A4" s="20">
        <v>1</v>
      </c>
      <c r="B4" s="21">
        <v>263</v>
      </c>
      <c r="C4" s="22" t="s">
        <v>76</v>
      </c>
      <c r="D4" s="21">
        <v>47</v>
      </c>
      <c r="E4" s="22" t="s">
        <v>18</v>
      </c>
      <c r="F4" s="22">
        <v>1</v>
      </c>
      <c r="G4" s="23" t="s">
        <v>115</v>
      </c>
      <c r="H4" s="24" t="s">
        <v>82</v>
      </c>
      <c r="I4" s="24" t="s">
        <v>88</v>
      </c>
      <c r="J4" s="24" t="s">
        <v>89</v>
      </c>
      <c r="K4" s="24" t="s">
        <v>90</v>
      </c>
      <c r="L4" s="20">
        <v>4</v>
      </c>
      <c r="M4" s="26"/>
      <c r="N4" s="25"/>
      <c r="O4" s="25"/>
      <c r="P4" s="25"/>
      <c r="Q4" s="25"/>
      <c r="R4" s="25"/>
      <c r="S4" s="26"/>
      <c r="T4" s="25"/>
      <c r="U4" s="25"/>
      <c r="V4" s="26"/>
      <c r="W4" s="25"/>
      <c r="X4" s="25"/>
      <c r="Y4" s="26"/>
      <c r="Z4" s="25"/>
      <c r="AA4" s="25"/>
      <c r="AB4" s="26"/>
      <c r="AC4" s="25"/>
      <c r="AD4" s="25" t="s">
        <v>16</v>
      </c>
      <c r="AE4" s="26" t="s">
        <v>131</v>
      </c>
      <c r="AF4" s="25">
        <v>0.2</v>
      </c>
      <c r="AG4" s="25" t="s">
        <v>16</v>
      </c>
      <c r="AH4" s="26" t="s">
        <v>184</v>
      </c>
      <c r="AI4" s="25">
        <v>0.4</v>
      </c>
      <c r="AJ4" s="25" t="s">
        <v>16</v>
      </c>
      <c r="AK4" s="26" t="s">
        <v>352</v>
      </c>
      <c r="AL4" s="25">
        <v>0.7</v>
      </c>
      <c r="AM4" s="25" t="s">
        <v>16</v>
      </c>
      <c r="AN4" s="27">
        <v>45035</v>
      </c>
      <c r="AO4" s="27">
        <v>45399</v>
      </c>
      <c r="AP4" s="21" t="s">
        <v>107</v>
      </c>
      <c r="AQ4" s="30"/>
      <c r="AR4" s="30"/>
      <c r="AS4" s="30"/>
      <c r="AT4" s="30"/>
      <c r="AU4" s="30"/>
      <c r="AV4" s="30"/>
      <c r="AW4" s="30"/>
      <c r="AX4" s="30"/>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row>
    <row r="5" spans="1:77" ht="208.9" customHeight="1" x14ac:dyDescent="0.25">
      <c r="A5" s="20">
        <v>2</v>
      </c>
      <c r="B5" s="21">
        <v>263</v>
      </c>
      <c r="C5" s="22" t="s">
        <v>76</v>
      </c>
      <c r="D5" s="21">
        <v>47</v>
      </c>
      <c r="E5" s="22" t="s">
        <v>18</v>
      </c>
      <c r="F5" s="22">
        <v>2</v>
      </c>
      <c r="G5" s="23" t="s">
        <v>115</v>
      </c>
      <c r="H5" s="24" t="s">
        <v>82</v>
      </c>
      <c r="I5" s="24" t="s">
        <v>91</v>
      </c>
      <c r="J5" s="24" t="s">
        <v>92</v>
      </c>
      <c r="K5" s="24" t="s">
        <v>92</v>
      </c>
      <c r="L5" s="20">
        <v>1</v>
      </c>
      <c r="M5" s="26"/>
      <c r="N5" s="25"/>
      <c r="O5" s="25"/>
      <c r="P5" s="25"/>
      <c r="Q5" s="25"/>
      <c r="R5" s="25"/>
      <c r="S5" s="26"/>
      <c r="T5" s="25"/>
      <c r="U5" s="25"/>
      <c r="V5" s="26"/>
      <c r="W5" s="25"/>
      <c r="X5" s="25"/>
      <c r="Y5" s="26"/>
      <c r="Z5" s="25"/>
      <c r="AA5" s="25"/>
      <c r="AB5" s="26" t="s">
        <v>122</v>
      </c>
      <c r="AC5" s="25">
        <v>0.25</v>
      </c>
      <c r="AD5" s="25" t="s">
        <v>16</v>
      </c>
      <c r="AE5" s="26" t="s">
        <v>128</v>
      </c>
      <c r="AF5" s="25">
        <v>0.5</v>
      </c>
      <c r="AG5" s="25" t="s">
        <v>16</v>
      </c>
      <c r="AH5" s="26" t="s">
        <v>183</v>
      </c>
      <c r="AI5" s="25">
        <v>0.6</v>
      </c>
      <c r="AJ5" s="25" t="s">
        <v>16</v>
      </c>
      <c r="AK5" s="26" t="s">
        <v>353</v>
      </c>
      <c r="AL5" s="25">
        <v>0.8</v>
      </c>
      <c r="AM5" s="25" t="s">
        <v>16</v>
      </c>
      <c r="AN5" s="27">
        <v>45035</v>
      </c>
      <c r="AO5" s="27">
        <v>45399</v>
      </c>
      <c r="AP5" s="21" t="s">
        <v>24</v>
      </c>
      <c r="AQ5" s="30"/>
      <c r="AR5" s="30"/>
      <c r="AS5" s="30"/>
      <c r="AT5" s="30"/>
      <c r="AU5" s="30"/>
      <c r="AV5" s="30"/>
      <c r="AW5" s="30"/>
      <c r="AX5" s="30"/>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row>
    <row r="6" spans="1:77" ht="167.45" customHeight="1" x14ac:dyDescent="0.25">
      <c r="A6" s="20">
        <v>3</v>
      </c>
      <c r="B6" s="21">
        <v>263</v>
      </c>
      <c r="C6" s="22" t="s">
        <v>76</v>
      </c>
      <c r="D6" s="21">
        <v>47</v>
      </c>
      <c r="E6" s="22" t="s">
        <v>77</v>
      </c>
      <c r="F6" s="22">
        <v>1</v>
      </c>
      <c r="G6" s="23" t="s">
        <v>116</v>
      </c>
      <c r="H6" s="24" t="s">
        <v>83</v>
      </c>
      <c r="I6" s="24" t="s">
        <v>93</v>
      </c>
      <c r="J6" s="24" t="s">
        <v>94</v>
      </c>
      <c r="K6" s="24" t="s">
        <v>95</v>
      </c>
      <c r="L6" s="20">
        <v>1</v>
      </c>
      <c r="M6" s="26"/>
      <c r="N6" s="25"/>
      <c r="O6" s="25"/>
      <c r="P6" s="25"/>
      <c r="Q6" s="25"/>
      <c r="R6" s="25"/>
      <c r="S6" s="26"/>
      <c r="T6" s="25"/>
      <c r="U6" s="25"/>
      <c r="V6" s="26"/>
      <c r="W6" s="25"/>
      <c r="X6" s="25"/>
      <c r="Y6" s="26"/>
      <c r="Z6" s="25"/>
      <c r="AA6" s="25"/>
      <c r="AB6" s="26" t="s">
        <v>123</v>
      </c>
      <c r="AC6" s="25">
        <v>0.25</v>
      </c>
      <c r="AD6" s="25" t="s">
        <v>16</v>
      </c>
      <c r="AE6" s="26" t="s">
        <v>132</v>
      </c>
      <c r="AF6" s="25">
        <v>0.5</v>
      </c>
      <c r="AG6" s="25" t="s">
        <v>16</v>
      </c>
      <c r="AH6" s="26" t="s">
        <v>345</v>
      </c>
      <c r="AI6" s="25">
        <v>0.7</v>
      </c>
      <c r="AJ6" s="25" t="s">
        <v>16</v>
      </c>
      <c r="AK6" s="26" t="s">
        <v>354</v>
      </c>
      <c r="AL6" s="25">
        <v>0.85</v>
      </c>
      <c r="AM6" s="25" t="s">
        <v>16</v>
      </c>
      <c r="AN6" s="27">
        <v>45035</v>
      </c>
      <c r="AO6" s="27">
        <v>45399</v>
      </c>
      <c r="AP6" s="21" t="s">
        <v>24</v>
      </c>
      <c r="AQ6" s="30"/>
      <c r="AR6" s="30"/>
      <c r="AS6" s="30"/>
      <c r="AT6" s="30"/>
      <c r="AU6" s="30"/>
      <c r="AV6" s="30"/>
      <c r="AW6" s="30"/>
      <c r="AX6" s="30"/>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row>
    <row r="7" spans="1:77" ht="222" customHeight="1" x14ac:dyDescent="0.25">
      <c r="A7" s="20">
        <v>4</v>
      </c>
      <c r="B7" s="21">
        <v>263</v>
      </c>
      <c r="C7" s="22" t="s">
        <v>76</v>
      </c>
      <c r="D7" s="21">
        <v>47</v>
      </c>
      <c r="E7" s="22" t="s">
        <v>78</v>
      </c>
      <c r="F7" s="22">
        <v>1</v>
      </c>
      <c r="G7" s="23" t="s">
        <v>117</v>
      </c>
      <c r="H7" s="24" t="s">
        <v>84</v>
      </c>
      <c r="I7" s="24" t="s">
        <v>96</v>
      </c>
      <c r="J7" s="24" t="s">
        <v>97</v>
      </c>
      <c r="K7" s="24" t="s">
        <v>98</v>
      </c>
      <c r="L7" s="20">
        <v>2</v>
      </c>
      <c r="M7" s="26"/>
      <c r="N7" s="25"/>
      <c r="O7" s="25"/>
      <c r="P7" s="25"/>
      <c r="Q7" s="25"/>
      <c r="R7" s="25"/>
      <c r="S7" s="26"/>
      <c r="T7" s="25"/>
      <c r="U7" s="25"/>
      <c r="V7" s="26"/>
      <c r="W7" s="25"/>
      <c r="X7" s="25"/>
      <c r="Y7" s="26"/>
      <c r="Z7" s="25"/>
      <c r="AA7" s="25"/>
      <c r="AB7" s="28" t="s">
        <v>124</v>
      </c>
      <c r="AC7" s="25">
        <v>0.1</v>
      </c>
      <c r="AD7" s="25" t="s">
        <v>16</v>
      </c>
      <c r="AE7" s="28" t="s">
        <v>133</v>
      </c>
      <c r="AF7" s="25">
        <v>0.3</v>
      </c>
      <c r="AG7" s="25" t="s">
        <v>16</v>
      </c>
      <c r="AH7" s="28" t="s">
        <v>346</v>
      </c>
      <c r="AI7" s="25">
        <v>0.4</v>
      </c>
      <c r="AJ7" s="25" t="s">
        <v>16</v>
      </c>
      <c r="AK7" s="28" t="s">
        <v>355</v>
      </c>
      <c r="AL7" s="25">
        <v>0.7</v>
      </c>
      <c r="AM7" s="25" t="s">
        <v>16</v>
      </c>
      <c r="AN7" s="27">
        <v>45035</v>
      </c>
      <c r="AO7" s="27">
        <v>45399</v>
      </c>
      <c r="AP7" s="21" t="s">
        <v>24</v>
      </c>
      <c r="AQ7" s="30"/>
      <c r="AR7" s="30"/>
      <c r="AS7" s="30"/>
      <c r="AT7" s="30"/>
      <c r="AU7" s="30"/>
      <c r="AV7" s="30"/>
      <c r="AW7" s="30"/>
      <c r="AX7" s="30"/>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row>
    <row r="8" spans="1:77" ht="160.15" customHeight="1" x14ac:dyDescent="0.25">
      <c r="A8" s="9">
        <v>5</v>
      </c>
      <c r="B8" s="10">
        <v>263</v>
      </c>
      <c r="C8" s="11" t="s">
        <v>76</v>
      </c>
      <c r="D8" s="10">
        <v>47</v>
      </c>
      <c r="E8" s="11" t="s">
        <v>80</v>
      </c>
      <c r="F8" s="11">
        <v>1</v>
      </c>
      <c r="G8" s="12" t="s">
        <v>119</v>
      </c>
      <c r="H8" s="13" t="s">
        <v>86</v>
      </c>
      <c r="I8" s="13" t="s">
        <v>102</v>
      </c>
      <c r="J8" s="13" t="s">
        <v>103</v>
      </c>
      <c r="K8" s="13" t="s">
        <v>104</v>
      </c>
      <c r="L8" s="14">
        <v>1</v>
      </c>
      <c r="M8" s="15"/>
      <c r="N8" s="14"/>
      <c r="O8" s="14"/>
      <c r="P8" s="14"/>
      <c r="Q8" s="14"/>
      <c r="R8" s="14"/>
      <c r="S8" s="15"/>
      <c r="T8" s="14"/>
      <c r="U8" s="14"/>
      <c r="V8" s="15"/>
      <c r="W8" s="14"/>
      <c r="X8" s="14"/>
      <c r="Y8" s="15"/>
      <c r="Z8" s="14"/>
      <c r="AA8" s="14"/>
      <c r="AB8" s="15"/>
      <c r="AC8" s="14"/>
      <c r="AD8" s="14" t="s">
        <v>16</v>
      </c>
      <c r="AE8" s="15" t="s">
        <v>130</v>
      </c>
      <c r="AF8" s="14">
        <v>0</v>
      </c>
      <c r="AG8" s="14" t="s">
        <v>16</v>
      </c>
      <c r="AH8" s="15" t="s">
        <v>333</v>
      </c>
      <c r="AI8" s="14">
        <v>1</v>
      </c>
      <c r="AJ8" s="14" t="s">
        <v>17</v>
      </c>
      <c r="AK8" s="15"/>
      <c r="AL8" s="14">
        <v>1</v>
      </c>
      <c r="AM8" s="14" t="s">
        <v>17</v>
      </c>
      <c r="AN8" s="16">
        <v>45035</v>
      </c>
      <c r="AO8" s="16">
        <v>45399</v>
      </c>
      <c r="AP8" s="10" t="s">
        <v>109</v>
      </c>
      <c r="AQ8" s="30"/>
      <c r="AR8" s="30"/>
      <c r="AS8" s="30"/>
      <c r="AT8" s="30"/>
      <c r="AU8" s="30"/>
      <c r="AV8" s="30"/>
      <c r="AW8" s="30"/>
      <c r="AX8" s="30"/>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row>
    <row r="9" spans="1:77" ht="160.15" customHeight="1" x14ac:dyDescent="0.25">
      <c r="A9" s="9">
        <v>6</v>
      </c>
      <c r="B9" s="10">
        <v>263</v>
      </c>
      <c r="C9" s="11" t="s">
        <v>76</v>
      </c>
      <c r="D9" s="10">
        <v>47</v>
      </c>
      <c r="E9" s="11" t="s">
        <v>81</v>
      </c>
      <c r="F9" s="11">
        <v>2</v>
      </c>
      <c r="G9" s="12" t="s">
        <v>134</v>
      </c>
      <c r="H9" s="13" t="s">
        <v>87</v>
      </c>
      <c r="I9" s="13" t="s">
        <v>106</v>
      </c>
      <c r="J9" s="13" t="s">
        <v>103</v>
      </c>
      <c r="K9" s="13" t="s">
        <v>104</v>
      </c>
      <c r="L9" s="14">
        <v>1</v>
      </c>
      <c r="M9" s="15"/>
      <c r="N9" s="14"/>
      <c r="O9" s="14"/>
      <c r="P9" s="14"/>
      <c r="Q9" s="14"/>
      <c r="R9" s="14"/>
      <c r="S9" s="15"/>
      <c r="T9" s="14"/>
      <c r="U9" s="14"/>
      <c r="V9" s="15"/>
      <c r="W9" s="14"/>
      <c r="X9" s="14"/>
      <c r="Y9" s="15"/>
      <c r="Z9" s="14"/>
      <c r="AA9" s="14"/>
      <c r="AB9" s="15"/>
      <c r="AC9" s="14"/>
      <c r="AD9" s="14" t="s">
        <v>16</v>
      </c>
      <c r="AE9" s="15" t="s">
        <v>130</v>
      </c>
      <c r="AF9" s="14">
        <v>0</v>
      </c>
      <c r="AG9" s="14" t="s">
        <v>16</v>
      </c>
      <c r="AH9" s="15" t="s">
        <v>333</v>
      </c>
      <c r="AI9" s="14">
        <v>1</v>
      </c>
      <c r="AJ9" s="14" t="s">
        <v>17</v>
      </c>
      <c r="AK9" s="15"/>
      <c r="AL9" s="14">
        <v>1</v>
      </c>
      <c r="AM9" s="14" t="s">
        <v>17</v>
      </c>
      <c r="AN9" s="16">
        <v>45035</v>
      </c>
      <c r="AO9" s="16">
        <v>45399</v>
      </c>
      <c r="AP9" s="10" t="s">
        <v>109</v>
      </c>
      <c r="AQ9" s="30"/>
      <c r="AR9" s="30"/>
      <c r="AS9" s="30"/>
      <c r="AT9" s="30"/>
      <c r="AU9" s="30"/>
      <c r="AV9" s="30"/>
      <c r="AW9" s="30"/>
      <c r="AX9" s="30"/>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row>
    <row r="10" spans="1:77" ht="160.15" customHeight="1" x14ac:dyDescent="0.25">
      <c r="A10" s="9">
        <v>7</v>
      </c>
      <c r="B10" s="10">
        <v>263</v>
      </c>
      <c r="C10" s="11" t="s">
        <v>76</v>
      </c>
      <c r="D10" s="10">
        <v>49</v>
      </c>
      <c r="E10" s="11" t="s">
        <v>139</v>
      </c>
      <c r="F10" s="11">
        <v>1</v>
      </c>
      <c r="G10" s="12" t="s">
        <v>174</v>
      </c>
      <c r="H10" s="13" t="s">
        <v>148</v>
      </c>
      <c r="I10" s="13" t="s">
        <v>152</v>
      </c>
      <c r="J10" s="13" t="s">
        <v>165</v>
      </c>
      <c r="K10" s="13" t="s">
        <v>166</v>
      </c>
      <c r="L10" s="14">
        <v>1</v>
      </c>
      <c r="M10" s="15"/>
      <c r="N10" s="14"/>
      <c r="O10" s="14"/>
      <c r="P10" s="14"/>
      <c r="Q10" s="14"/>
      <c r="R10" s="14"/>
      <c r="S10" s="15"/>
      <c r="T10" s="14"/>
      <c r="U10" s="14"/>
      <c r="V10" s="15"/>
      <c r="W10" s="14"/>
      <c r="X10" s="14"/>
      <c r="Y10" s="15"/>
      <c r="Z10" s="14"/>
      <c r="AA10" s="14"/>
      <c r="AB10" s="15"/>
      <c r="AC10" s="14"/>
      <c r="AD10" s="14"/>
      <c r="AE10" s="15"/>
      <c r="AF10" s="14"/>
      <c r="AG10" s="14" t="s">
        <v>16</v>
      </c>
      <c r="AH10" s="15" t="s">
        <v>342</v>
      </c>
      <c r="AI10" s="14">
        <v>1</v>
      </c>
      <c r="AJ10" s="14" t="s">
        <v>17</v>
      </c>
      <c r="AK10" s="15"/>
      <c r="AL10" s="14">
        <v>1</v>
      </c>
      <c r="AM10" s="14" t="s">
        <v>17</v>
      </c>
      <c r="AN10" s="16">
        <v>45195</v>
      </c>
      <c r="AO10" s="16">
        <v>45473</v>
      </c>
      <c r="AP10" s="10" t="s">
        <v>24</v>
      </c>
      <c r="AQ10" s="30"/>
      <c r="AR10" s="30"/>
      <c r="AS10" s="30"/>
      <c r="AT10" s="30"/>
      <c r="AU10" s="30"/>
      <c r="AV10" s="30"/>
      <c r="AW10" s="30"/>
      <c r="AX10" s="30"/>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row>
  </sheetData>
  <autoFilter ref="A3:AP10" xr:uid="{CB5BFB51-CF44-4FC3-A0CE-A9F191DD193B}"/>
  <mergeCells count="1">
    <mergeCell ref="B2:AO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C8E5B-D0AC-4F65-B5DF-256F08F5E035}">
  <dimension ref="A1:H20"/>
  <sheetViews>
    <sheetView showGridLines="0" zoomScale="80" zoomScaleNormal="80" workbookViewId="0">
      <selection activeCell="H11" sqref="H11"/>
    </sheetView>
  </sheetViews>
  <sheetFormatPr baseColWidth="10" defaultRowHeight="15" x14ac:dyDescent="0.25"/>
  <cols>
    <col min="1" max="1" width="24.7109375" customWidth="1"/>
    <col min="2" max="2" width="11.7109375" bestFit="1" customWidth="1"/>
    <col min="3" max="3" width="3" bestFit="1" customWidth="1"/>
    <col min="4" max="5" width="25.140625" bestFit="1" customWidth="1"/>
    <col min="6" max="6" width="12.28515625" bestFit="1" customWidth="1"/>
    <col min="7" max="7" width="12.28515625" customWidth="1"/>
    <col min="8" max="9" width="12.28515625" bestFit="1" customWidth="1"/>
  </cols>
  <sheetData>
    <row r="1" spans="1:8" x14ac:dyDescent="0.25">
      <c r="A1" s="19" t="s">
        <v>19</v>
      </c>
    </row>
    <row r="2" spans="1:8" x14ac:dyDescent="0.25">
      <c r="D2" t="s">
        <v>17</v>
      </c>
      <c r="E2" t="s">
        <v>16</v>
      </c>
      <c r="F2" s="17" t="s">
        <v>20</v>
      </c>
      <c r="G2" s="17" t="s">
        <v>114</v>
      </c>
      <c r="H2" s="17"/>
    </row>
    <row r="3" spans="1:8" x14ac:dyDescent="0.25">
      <c r="A3" t="s">
        <v>18</v>
      </c>
      <c r="B3" t="s">
        <v>76</v>
      </c>
      <c r="C3">
        <v>47</v>
      </c>
      <c r="E3">
        <v>2</v>
      </c>
      <c r="F3">
        <v>2</v>
      </c>
      <c r="G3" t="str">
        <f>IF(COUNT(D3:E3)&gt;1,1,"")</f>
        <v/>
      </c>
    </row>
    <row r="4" spans="1:8" x14ac:dyDescent="0.25">
      <c r="A4" t="s">
        <v>77</v>
      </c>
      <c r="B4" t="s">
        <v>76</v>
      </c>
      <c r="C4">
        <v>47</v>
      </c>
      <c r="E4">
        <v>1</v>
      </c>
      <c r="F4">
        <v>1</v>
      </c>
      <c r="G4" t="str">
        <f t="shared" ref="G4:G18" si="0">IF(COUNT(D4:E4)&gt;1,1,"")</f>
        <v/>
      </c>
    </row>
    <row r="5" spans="1:8" x14ac:dyDescent="0.25">
      <c r="A5" t="s">
        <v>78</v>
      </c>
      <c r="B5" t="s">
        <v>76</v>
      </c>
      <c r="C5">
        <v>47</v>
      </c>
      <c r="E5">
        <v>1</v>
      </c>
      <c r="F5">
        <v>1</v>
      </c>
      <c r="G5" t="str">
        <f t="shared" si="0"/>
        <v/>
      </c>
    </row>
    <row r="6" spans="1:8" x14ac:dyDescent="0.25">
      <c r="A6" t="s">
        <v>80</v>
      </c>
      <c r="B6" t="s">
        <v>76</v>
      </c>
      <c r="C6">
        <v>47</v>
      </c>
      <c r="D6">
        <v>1</v>
      </c>
      <c r="F6">
        <v>1</v>
      </c>
      <c r="G6" t="str">
        <f t="shared" si="0"/>
        <v/>
      </c>
    </row>
    <row r="7" spans="1:8" x14ac:dyDescent="0.25">
      <c r="A7" t="s">
        <v>81</v>
      </c>
      <c r="B7" t="s">
        <v>76</v>
      </c>
      <c r="C7">
        <v>47</v>
      </c>
      <c r="D7">
        <v>1</v>
      </c>
      <c r="F7">
        <v>1</v>
      </c>
      <c r="G7" t="str">
        <f t="shared" si="0"/>
        <v/>
      </c>
    </row>
    <row r="8" spans="1:8" x14ac:dyDescent="0.25">
      <c r="A8" t="s">
        <v>139</v>
      </c>
      <c r="B8" t="s">
        <v>76</v>
      </c>
      <c r="C8">
        <v>49</v>
      </c>
      <c r="D8">
        <v>1</v>
      </c>
      <c r="F8">
        <v>1</v>
      </c>
      <c r="G8" t="str">
        <f t="shared" si="0"/>
        <v/>
      </c>
    </row>
    <row r="9" spans="1:8" x14ac:dyDescent="0.25">
      <c r="A9" t="s">
        <v>20</v>
      </c>
      <c r="D9">
        <v>3</v>
      </c>
      <c r="E9">
        <v>4</v>
      </c>
      <c r="F9">
        <v>7</v>
      </c>
      <c r="G9">
        <f t="shared" si="0"/>
        <v>1</v>
      </c>
      <c r="H9" s="18" t="s">
        <v>21</v>
      </c>
    </row>
    <row r="10" spans="1:8" x14ac:dyDescent="0.25">
      <c r="G10" t="str">
        <f t="shared" si="0"/>
        <v/>
      </c>
    </row>
    <row r="11" spans="1:8" x14ac:dyDescent="0.25">
      <c r="D11">
        <f>COUNT(D3:D8)-COUNT(G3:G8)</f>
        <v>3</v>
      </c>
      <c r="E11">
        <f>COUNT(E3:E8)-COUNT(G3:G8)</f>
        <v>3</v>
      </c>
      <c r="F11">
        <f>SUM(D11:E11)</f>
        <v>6</v>
      </c>
      <c r="H11" s="18" t="s">
        <v>22</v>
      </c>
    </row>
    <row r="12" spans="1:8" x14ac:dyDescent="0.25">
      <c r="G12" t="str">
        <f t="shared" si="0"/>
        <v/>
      </c>
    </row>
    <row r="13" spans="1:8" x14ac:dyDescent="0.25">
      <c r="G13" t="str">
        <f t="shared" si="0"/>
        <v/>
      </c>
      <c r="H13" s="18"/>
    </row>
    <row r="14" spans="1:8" x14ac:dyDescent="0.25">
      <c r="G14" t="str">
        <f t="shared" si="0"/>
        <v/>
      </c>
      <c r="H14" s="18"/>
    </row>
    <row r="15" spans="1:8" x14ac:dyDescent="0.25">
      <c r="G15" t="str">
        <f t="shared" si="0"/>
        <v/>
      </c>
      <c r="H15" s="18"/>
    </row>
    <row r="16" spans="1:8" x14ac:dyDescent="0.25">
      <c r="G16" t="str">
        <f t="shared" si="0"/>
        <v/>
      </c>
      <c r="H16" s="18"/>
    </row>
    <row r="17" spans="7:8" x14ac:dyDescent="0.25">
      <c r="G17" t="str">
        <f t="shared" si="0"/>
        <v/>
      </c>
      <c r="H17" s="18"/>
    </row>
    <row r="18" spans="7:8" x14ac:dyDescent="0.25">
      <c r="G18" t="str">
        <f t="shared" si="0"/>
        <v/>
      </c>
      <c r="H18" s="18"/>
    </row>
    <row r="20" spans="7:8" x14ac:dyDescent="0.25">
      <c r="H20" s="1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historico</vt:lpstr>
      <vt:lpstr>seguim</vt:lpstr>
      <vt:lpstr>td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Jose Ramon Santis Jimenez</cp:lastModifiedBy>
  <dcterms:created xsi:type="dcterms:W3CDTF">2021-02-18T01:29:41Z</dcterms:created>
  <dcterms:modified xsi:type="dcterms:W3CDTF">2024-05-02T19:03:17Z</dcterms:modified>
</cp:coreProperties>
</file>