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hidePivotFieldList="1" defaultThemeVersion="166925"/>
  <mc:AlternateContent xmlns:mc="http://schemas.openxmlformats.org/markup-compatibility/2006">
    <mc:Choice Requires="x15">
      <x15ac:absPath xmlns:x15ac="http://schemas.microsoft.com/office/spreadsheetml/2010/11/ac" url="C:\Users\jsantisj\Documents\"/>
    </mc:Choice>
  </mc:AlternateContent>
  <xr:revisionPtr revIDLastSave="0" documentId="8_{9D290190-484C-4CAB-AAE8-D0E4B38181C0}" xr6:coauthVersionLast="36" xr6:coauthVersionMax="36" xr10:uidLastSave="{00000000-0000-0000-0000-000000000000}"/>
  <bookViews>
    <workbookView xWindow="0" yWindow="0" windowWidth="28800" windowHeight="12105" activeTab="1" xr2:uid="{8ED512BE-2E42-409B-A60E-E5B70EFE6F84}"/>
  </bookViews>
  <sheets>
    <sheet name="historico" sheetId="3" r:id="rId1"/>
    <sheet name="seguim" sheetId="1" r:id="rId2"/>
    <sheet name="td" sheetId="2" r:id="rId3"/>
  </sheets>
  <definedNames>
    <definedName name="_xlnm._FilterDatabase" localSheetId="0" hidden="1">historico!$A$3:$AZ$23</definedName>
    <definedName name="_xlnm._FilterDatabase" localSheetId="1" hidden="1">seguim!$A$3:$AP$10</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R30" i="3" l="1"/>
  <c r="AO30" i="3"/>
  <c r="AR29" i="3"/>
  <c r="AO29" i="3"/>
  <c r="AO28" i="3"/>
  <c r="AL28" i="3"/>
  <c r="G18" i="2" l="1"/>
  <c r="G17" i="2"/>
  <c r="G16" i="2"/>
  <c r="G15" i="2"/>
  <c r="G14" i="2"/>
  <c r="G13" i="2"/>
  <c r="G12" i="2"/>
  <c r="G10" i="2"/>
  <c r="G9" i="2"/>
  <c r="G8" i="2"/>
  <c r="G7" i="2"/>
  <c r="G6" i="2"/>
  <c r="G5" i="2"/>
  <c r="G4" i="2"/>
  <c r="G3" i="2"/>
  <c r="W16" i="3"/>
  <c r="Z16" i="3"/>
  <c r="AC16" i="3"/>
  <c r="AF16" i="3"/>
  <c r="AI16" i="3"/>
  <c r="AL16" i="3"/>
  <c r="AO16" i="3"/>
  <c r="W17" i="3"/>
  <c r="Z17" i="3"/>
  <c r="AC17" i="3"/>
  <c r="AF17" i="3"/>
  <c r="AI17" i="3"/>
  <c r="AL17" i="3"/>
  <c r="AO17" i="3"/>
  <c r="W18" i="3"/>
  <c r="Z18" i="3"/>
  <c r="AC18" i="3"/>
  <c r="AF18" i="3"/>
  <c r="AI18" i="3"/>
  <c r="AL18" i="3"/>
  <c r="AO18" i="3"/>
  <c r="W19" i="3"/>
  <c r="Z19" i="3"/>
  <c r="AC19" i="3"/>
  <c r="AF19" i="3"/>
  <c r="AI19" i="3"/>
  <c r="AL19" i="3"/>
  <c r="AO19" i="3"/>
  <c r="AC20" i="3"/>
  <c r="AF20" i="3"/>
  <c r="AI20" i="3"/>
  <c r="AL20" i="3"/>
  <c r="AO20" i="3"/>
  <c r="AF22" i="3"/>
  <c r="AI22" i="3"/>
  <c r="AL22" i="3"/>
  <c r="AO22" i="3"/>
  <c r="E11" i="2" l="1"/>
  <c r="D11" i="2"/>
  <c r="F11" i="2" s="1"/>
</calcChain>
</file>

<file path=xl/sharedStrings.xml><?xml version="1.0" encoding="utf-8"?>
<sst xmlns="http://schemas.openxmlformats.org/spreadsheetml/2006/main" count="840" uniqueCount="357">
  <si>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</si>
  <si>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</si>
  <si>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</si>
  <si>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</si>
  <si>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</si>
  <si>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</si>
  <si>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</si>
  <si>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</si>
  <si>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</si>
  <si>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</si>
  <si>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</si>
  <si>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</si>
  <si>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</si>
  <si>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</si>
  <si>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</si>
  <si>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</si>
  <si>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EN PROCESO
EN TERMINOS</t>
  </si>
  <si>
    <t>CUMPLIDA</t>
  </si>
  <si>
    <t>3.2.1.1</t>
  </si>
  <si>
    <t>Cuenta de CÓDIGO ACCIÓN</t>
  </si>
  <si>
    <t>Total general</t>
  </si>
  <si>
    <t>Acciones</t>
  </si>
  <si>
    <t>Hallazgos</t>
  </si>
  <si>
    <t>Subgerencia de Gestión Corporativa - Tesorería</t>
  </si>
  <si>
    <t>Dirección Comercial</t>
  </si>
  <si>
    <t>ANÁLISIS SEGUIMIENTO OCI - Marzo 31 de 2022</t>
  </si>
  <si>
    <t>CUMPLIMIENTO a marzo 31 de 2022</t>
  </si>
  <si>
    <t>ESTADO a marzo 31 de 2022</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</si>
  <si>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</si>
  <si>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</si>
  <si>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</si>
  <si>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</si>
  <si>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</si>
  <si>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</si>
  <si>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</si>
  <si>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</si>
  <si>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</si>
  <si>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</si>
  <si>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</si>
  <si>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</si>
  <si>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</si>
  <si>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</si>
  <si>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</si>
  <si>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</si>
  <si>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</si>
  <si>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</si>
  <si>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</si>
  <si>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</si>
  <si>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</si>
  <si>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</si>
  <si>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CUMPLIMIENTO a septiembre 30 de 2022</t>
  </si>
  <si>
    <t>ESTADO a septiembre 30 de 2022</t>
  </si>
  <si>
    <t>ANÁLISIS SEGUIMIENTO OCI - Septiembre 30 de 2022</t>
  </si>
  <si>
    <t>Diferencia en la interpretación de la información reportada por la Empresa en el formato SIVICOF y la entregada en el marco de la auditoría para las metas 1 y 4 del proyecto 7507, la meta 3 del proyecto 7509 y la meta 1 del proyecto 7510.</t>
  </si>
  <si>
    <t>Actualización del procedimiento "PD55 Relación con entes externos"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</si>
  <si>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Generar y socializar una directriz para todo el personal de la Empresa donde se emitan lineamientos sobre la responsabilidad, oportunidad, veracidad y coherencia en la información y generación de respuestas para entes externos de control.</t>
  </si>
  <si>
    <t>Actualización procedimiento "PD55 Relación con entes externos"</t>
  </si>
  <si>
    <t>Procedimiento PD55 actualizado</t>
  </si>
  <si>
    <t>Comunicación interna lineamientos alta dirección</t>
  </si>
  <si>
    <t>Comunicación interna elaborada y socializada</t>
  </si>
  <si>
    <t>Oficina de Control Interno - Subgerencia de Planeación y Administración de proyectos</t>
  </si>
  <si>
    <t>Gerencia General  - Subgerencia de Planeación y Administración de proyectos</t>
  </si>
  <si>
    <t>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t>
  </si>
  <si>
    <t>De acuerdo con la acción de mejora planteada, la Subgerencia de Planeación y Administración de Proyectos ha llevado a cabo las siguientes gestiones:
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
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
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t>
  </si>
  <si>
    <t>ANÁLISIS SEGUIMIENTO OCI - Diciembre 31 de 2022</t>
  </si>
  <si>
    <t>CUMPLIMIENTO a diciembre 31 de 2022</t>
  </si>
  <si>
    <t>ESTADO a diciembre 31 de 2022</t>
  </si>
  <si>
    <t>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
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t>
  </si>
  <si>
    <t>Se realizó la actualización y publicación en la eruNET del procedimiento "PD55 Relación con entes externos"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</si>
  <si>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Se realizó una socialización de los formatos actualizados en la Dirección de Gestión Contractual: Acta de liquidación y Acta de cierre, la cual fue evaluada.</t>
  </si>
  <si>
    <t>ANÁLISIS SEGUIMIENTO OCI - Marzo 31 de 2023</t>
  </si>
  <si>
    <t>CUMPLIMIENTO a marzo 31 de 2023</t>
  </si>
  <si>
    <t>ESTADO a marzo 31 de 2023</t>
  </si>
  <si>
    <t>En el mes de enero de 2023 se implementó el Manual de Contratación y Gestión de Negocios de la Empresa MN-12, en el cual se incorporó el capítulo III de "Supervisión e Interventoría"; en consecuencia, el manual de supervisión e interventoría se eliminó del Sistema Integrado de Gestión.
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t>
  </si>
  <si>
    <t>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t>
  </si>
  <si>
    <t>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
La socialización se realizó a los diferentes jefes de área para que lo compartieran con sus diferentes equipos de trabajo y de manera masiva a través de una pieza de comunicación a través de correo institucional.</t>
  </si>
  <si>
    <t>2023 2023</t>
  </si>
  <si>
    <t>3.2.2.1</t>
  </si>
  <si>
    <t>3.2.3.1</t>
  </si>
  <si>
    <t>3.2.4.1</t>
  </si>
  <si>
    <t>3.2.5.1</t>
  </si>
  <si>
    <t>3.2.6.1</t>
  </si>
  <si>
    <t>Hallazgo administrativo con incidencia fiscal y presunta incidencia disciplinaria por el pago de la admon y servicios públicos por más de 8 años a los 13 locales del proyecto "Plaza de la Hoja",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t>
  </si>
  <si>
    <t xml:space="preserve">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t>
  </si>
  <si>
    <t>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El predio actualmente tiene una afectación dada la factibilidad del proyecto Cable Centro Histórico, por parte del IDU.</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</si>
  <si>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</si>
  <si>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 xml:space="preserve">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</si>
  <si>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</si>
  <si>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Realizar seguimiento al desarrollo del proceso de demanda al reglamento de propiedad horizontal del conjunto residencial plaza de la hoja.</t>
  </si>
  <si>
    <t>Informes de seguimientos trimestrales</t>
  </si>
  <si>
    <t>Número de informes elaborados / Número de informes programados</t>
  </si>
  <si>
    <t>Remisión de comunicaciones oficiales solicitando la inclusión en el orden del día de la asamblea de la copropiedad la solicitud de la Empresa para proponer la modificación de los módulos de contribución para el pago de la administración de la PA.</t>
  </si>
  <si>
    <t>Comunicaciones remitidas</t>
  </si>
  <si>
    <t>Gestionar la movilización de los activos del proyecto "La Colmena", mediante la definición de un plan de mercadeo.</t>
  </si>
  <si>
    <t>Plan de mercadeo definido y gestionado para el proyecto "La Colmena"</t>
  </si>
  <si>
    <t>Un plan de mercadeo definido y gestionado</t>
  </si>
  <si>
    <t>Realizar mesas de trabajo para gestionar la movilización del activo con el IDU, en el marco del proyecto de Cable Aéreo.</t>
  </si>
  <si>
    <t>Mesas de trabajo semestrales</t>
  </si>
  <si>
    <t>Mesas de trabajo realizadas / Mesas de trabajo programadas</t>
  </si>
  <si>
    <t>Gestionar a través de la convocatoria pública ERU-CONV-AVISO-01-2023 publicada en la plataforma Secop II la selección de un desarrollador para un proyecto de Vivienda Social que permita a la empresa la recuperación de costos invertidos.</t>
  </si>
  <si>
    <t>Cumplimiento al cronograma del proceso de selección</t>
  </si>
  <si>
    <t>Actividades ejecutadas / Actividades programadas en el cronograma del proceso de selección</t>
  </si>
  <si>
    <t>Aplicar los instrumentos y mecanismos con los que cuenta la Empresa para la gestión de suelo y maduración de proyectos.</t>
  </si>
  <si>
    <t>Predios Adquiridos con la Metodología Establecida</t>
  </si>
  <si>
    <t>Número de predios adquiridos o recibidos gratuitamente con documentación soporte / Número de predios adquiridos o recibidos gratuitamente</t>
  </si>
  <si>
    <t>Para Eduardo Umaña - Calle 26, gestionar a través de la convocatoria pública ERU-CONV-AVISO-01-2023 publicada en la plataforma Secop II, la selección de un desarrollador para un proyecto de Vivienda Social que permita a la empresa la recuperación de costos invertidos.</t>
  </si>
  <si>
    <t>Teniendo en cuenta que el predio del proyecto Jaime Garzón fue recibido gratuitamente y fue restituido al IDU, aplicar los instrumentos y mecanismos con los que cuenta la Empresa para la gestión de suelo y maduración de proyectos.</t>
  </si>
  <si>
    <t>Subgerencia de Gestión Jurídica - Dirección Comercial</t>
  </si>
  <si>
    <t>Subgerencia de Gestión Inmobiliaria - Gerencia de Vivienda</t>
  </si>
  <si>
    <t>Dirección de Predios - Subgerencia de Gestión Inmobiliaria</t>
  </si>
  <si>
    <t>META</t>
  </si>
  <si>
    <t>ANÁLISIS SEGUIMIENTO OCI - Junio 30 de 2023</t>
  </si>
  <si>
    <t>CUMPLIMIENTO a junio 30 de 2023</t>
  </si>
  <si>
    <t>ESTADO a junio 30 de 2023</t>
  </si>
  <si>
    <t>Compartido</t>
  </si>
  <si>
    <t>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t>
  </si>
  <si>
    <t>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t>
  </si>
  <si>
    <t>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</si>
  <si>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</si>
  <si>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</si>
  <si>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</si>
  <si>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
De las 19 actividades proyectadas en el cronograma del proceso de selección, al 30 de junio de 2023 se ejecutaron 14, encontrándonos ahora mismo en el término para la presentación de propuestas y cierre teniendo como plazo máximo el 18 de julio de 2023.
De acuerdo con las manifestaciones de interés y el resultado de la evaluación de los requisitos habilitantes, la lista corta de Villa Javier se conformó con 6 proponentes.
Se relacionan los enlaces que dirigen a la plataforma SECOP II donde se encuentra publicado el proceso de selección de la primera y segunda etapa, y los documentos que soportan la ejecución de las actividades descritas en el cronograma.
Link primera etapa del proceso ERU-CONV-AVISO-01-2023:
https://community.secop.gov.co/Public/Tendering/OpportunityDetail/Index?noticeUID=CO1.NTC.3927393&amp;isFromPublicArea=True&amp;isModal=False
Link segunda etapa del proceso ERU-SOP-001-2023:
https://community.secop.gov.co/Public/Tendering/OpportunityDetail/Index?noticeUID=CO1.NTC.4446566&amp;isFromPublicArea=True&amp;isModal=False</t>
  </si>
  <si>
    <t>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t>
  </si>
  <si>
    <t>Se avanza en la actualización del plan de mercadeo (borrador) para la comercialización de los locales, teniendo en cuenta que el proceso de venta mediante invitación pública se declaró desierto.  (se adjunta Plan de mercadeo)</t>
  </si>
  <si>
    <r>
      <t xml:space="preserve">El IDU en comunicación con radicado E2023002768 de abril de 2023 dio respuesta a la información solicitada por la Empresa sobre el predio Las Cruces, indicando lo siguiente:
</t>
    </r>
    <r>
      <rPr>
        <i/>
        <sz val="11"/>
        <rFont val="Arial"/>
        <family val="2"/>
      </rPr>
      <t xml:space="preserve"> "... de conformidad con los resultados del estudio de prefactibilidad, el predio en mención efectivamente sería requerido para el desarrollo del proyecto, particularmente en la construcción de la Estación Intermedia Las Cruces"
</t>
    </r>
    <r>
      <rPr>
        <sz val="11"/>
        <rFont val="Arial"/>
        <family val="2"/>
      </rPr>
      <t xml:space="preserve">
En la misma comunicación informó que el proyecto ha iniciado apenas la etapa de factibilidad mediante la suscripción de los contratos: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
En el segundo semestre se agendará mesa de trabajo para conocer sobre los avances en el tema. (se adjunta agenda de citación a la reunión)</t>
    </r>
  </si>
  <si>
    <t>ANÁLISIS SEGUIMIENTO OCI - Septiembre 30 de 2023</t>
  </si>
  <si>
    <t>CUMPLIMIENTO a septiembre 30 de 2023</t>
  </si>
  <si>
    <t>ESTADO a septiembre 30 de 2023</t>
  </si>
  <si>
    <t xml:space="preserve">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
</t>
  </si>
  <si>
    <t xml:space="preserve">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De acuerdo con lo mencionado, el 04 de septiembre de 2023 se publicó en la plataforma SECOP II el documento de selección de la mejor propuesta presentada para el predio VILLA JAVIER,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t>
  </si>
  <si>
    <t>Para la fecha de reporte, no se han recibido predios de forma gratuita a la Empresa de Renovación y Desarrollo Urbano de Bogotá</t>
  </si>
  <si>
    <t>Se radicó la demanda el 8 de septiembre de 2023, sin que a la fecha del corte del informe haya sido admitida por el despacho judicial.
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t>
  </si>
  <si>
    <t>Se actualizó el plan de mercadeo para los Locales La Colmena y se establecieron las principales actividades a realizar, de las cuales se ha avanzado en las siguientes:
* Solicitud de avalúos comerciales ante la UAECD (ya se realizó visita a los locales con el avaluador) ver comunicación radicada en la UAECD
* Valoración para la determinación de cánones de arrendamiento (ver documento)
* Contacto con interesados en arrendamiento de los locales
* Proceso de Sobre cerrado: se recibió manifestación de un interesado, se encuentra en revisión por parte de la Dirección de Gestión Contractual. (ver comunicación sobre cerrado y envío a Contractual)
*Participación en la feria de la Localidad de San Cristóbal para dar información de los locales.
https://bogota.gov.co/mi-ciudad/habitat/renobo-presento-proyecto-de-vivienda-y-locales-en-san-cristobal</t>
  </si>
  <si>
    <t>El 13 de Julio se agendo reunión con la Directora Técnica de Proyectos del IDU, Dra Martha Rocío Caldas (ver agenda y acta de reunión)
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t>
  </si>
  <si>
    <t>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t>
  </si>
  <si>
    <t>3.2.5.2</t>
  </si>
  <si>
    <t>3.2.5.3</t>
  </si>
  <si>
    <t>3.3.1.1</t>
  </si>
  <si>
    <t>3.3.2.1</t>
  </si>
  <si>
    <t>4.1.1</t>
  </si>
  <si>
    <t>4.2.1</t>
  </si>
  <si>
    <t xml:space="preserve">Falta de claridad en el instructivo del diligenciamiento del formato de estudios previos FT-210, especificamente para el Punto 4. </t>
  </si>
  <si>
    <t>Debilidad en los controles y lineamientos establecidos para el análisis de los aspectos técnicos de archivo descritos en los estudios previos de acuerdo a la normatividad vigente.</t>
  </si>
  <si>
    <t>Debilidad en la planeación de la fase precontractual del proceso por parte del área generadora de la necesidad a la hora de establecer los perfiles y análisis de los aspectos técnicos descritos en los estudios previos.</t>
  </si>
  <si>
    <t>Falta de lineamientos asociados a los controles desde el procedimiento PD-89  referentes a las gestiones de los servicios públicos a cargo de los arrendatarios.</t>
  </si>
  <si>
    <t>Desconocimiento de la gestión de cobro de la obligación pagada por Alianza Fiduciaria con recursos del Patrimonio Autónomo San Victorino Centro Internacional de Comercio Mayorista a PROMOAMBIENTAL por concepto de servicio de aseo</t>
  </si>
  <si>
    <t>Debilidad en el proceso de revisión del reporte CB-0115.</t>
  </si>
  <si>
    <t>Reporte inoportuno y sin revisión dado el corto plazo entre la recepción de la información remitida por parte de las entidades bancarias y la fecha de reporte del SIVICOF.</t>
  </si>
  <si>
    <t xml:space="preserve">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t>
  </si>
  <si>
    <t>Debilidad en la definición de criterios relacionados con la forma de pago y recursos utilizados en contratos de interventoria suscritos por la Empresa.</t>
  </si>
  <si>
    <t>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t>
  </si>
  <si>
    <t>Enviar una comunicación a todos los bancos solicitando la necesidad de remitir los extractos dentro de los primeros 3 días hábiles del mes para disponer de la información requerida para reportar a la Contraloría.</t>
  </si>
  <si>
    <t>Socializar el Procedimiento PD-89 Arriendo de Inmuebles, para reforzar los lineamientos establecidos para establecer el valor del canon de arrendamiento.</t>
  </si>
  <si>
    <t>Instructivo Estudio previo FT-210 Punto 4. Criterios de selección actualizado</t>
  </si>
  <si>
    <t>Instructivo actualizado / Instructivo programado a actualizar</t>
  </si>
  <si>
    <t>Guía Precontractual actualizada que aplica la Empresa socializada</t>
  </si>
  <si>
    <t>Guia Actualizada
Número de socializaciones efectuadas / Número de socializaciones programadas</t>
  </si>
  <si>
    <t>Procedimiento PD-89 Arriendo de Inmuebles ajustado</t>
  </si>
  <si>
    <t>Número de acciones incluídas en el Procedimiento PD-89 / Número de acciones planteadas a incluir</t>
  </si>
  <si>
    <t xml:space="preserve">Actualización del procedimiento </t>
  </si>
  <si>
    <t>Actualización del procedimiento 
Número de socializaciones efectuadas / Número de socializaciones programadas</t>
  </si>
  <si>
    <t>Protocolo de revisión integral</t>
  </si>
  <si>
    <t>Protocolo de revisión integral para el reporte de SIVICOF implementado</t>
  </si>
  <si>
    <t>Extractos bancarios recibidos conforme al plazo establecido</t>
  </si>
  <si>
    <t>Número Extractos bancarios mensuales recibidos / Número Extractos bancarios que se debe entregar dentro del plazo establecido</t>
  </si>
  <si>
    <t>Procedimiento PD-89 Arriendo de Inmuebles socializado</t>
  </si>
  <si>
    <t>Socializaciones realizadas y evaluadas su efectividad / Socializaciones programadas</t>
  </si>
  <si>
    <t xml:space="preserve">Dirección de Gestión Contractual </t>
  </si>
  <si>
    <t xml:space="preserve">Subgerencia de Gestión Corporativa - Proceso de Gestión Documental. </t>
  </si>
  <si>
    <t>Hallazgo administrativo con presunta incidencia disciplinaria por vulnerar el principio de planeación y transparencia del Contrato de arrendamiento de inmueble 356 de 2022</t>
  </si>
  <si>
    <t>Hallazgo administrativo con presunta incidencia disciplinaria por la carencia de verificación de algunas condiciones generales del Acuerdo 049 de 2000 “Por el cual se desarrolla el artículo del Capítulo 7 “Conservación de Documentos”, del Contrato de arrendamiento de inmueble 356 de 2022</t>
  </si>
  <si>
    <t>Hallazgo administrativo con presunta incidencia disciplinaria, por deficiencias en la elaboración de los estudios previos del Contrato de Consultoría No. 207-2022 lo que generó una adición del 49%</t>
  </si>
  <si>
    <t>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t>
  </si>
  <si>
    <t>Hallazgo administrativo con presunta incidencia disciplinaria por inconsistencias en la información reportada en el formato CB-0115 – Informe sobre Recursos de Tesorería, en la rendición de la cuenta de la ERU en el aplicativo de SIVICOF</t>
  </si>
  <si>
    <t>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t>
  </si>
  <si>
    <t>Hallazgo administrativo y fiscal por valor de $172.998.957 y presunta incidencia disciplinaria por la celebración de un contrato de interventoría y pago del 5% del valor pactado, con recursos públicos, cuando dichas obras se realizarían por un desarrollador privado bajo su cuenta y riesgo y sin la mediación de recursos públicos</t>
  </si>
  <si>
    <t>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De acuerdo con lo mencionado, el 04 de septiembre de 2023 se publicó en la plataforma SECOP II el documento de selección de la mejor propuesta presentada para el predio EDUARDO UMAÑA,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t>
  </si>
  <si>
    <t>ANÁLISIS SEGUIMIENTO OCI - Diciembre 31 de 2023</t>
  </si>
  <si>
    <t>CUMPLIMIENTO a diciembre 31 de 2023</t>
  </si>
  <si>
    <t>ESTADO a diciembre 31 de 2023</t>
  </si>
  <si>
    <t xml:space="preserve">Subgerencia Jurídica </t>
  </si>
  <si>
    <t>Se adelanto la actualización de los lineamientos generales de la guía GI-55 sobre la etapa precontractual, modalidades de selección de contratistas y vinculación de colaboradores de la Empresa y se publicó en intranet.
Así mismo, se realizó la socialización de la actualización a través de correo electrónico masivo a todos los colaboradores de la Empresa.</t>
  </si>
  <si>
    <t>Se adelanto la actualización del formato FT 210 Estudios y documentación previa para la contratación directa en el numeral 4 Criterios de selección, con el fin de dejar clara la instrucción en la forma de diligenciamiento del mismo y se publicó en la intranet.
Así mismo, se realizó la socialización de la actualización a través de correo electrónico masivo a todos los colaboradores de la Empresa.</t>
  </si>
  <si>
    <t xml:space="preserve">Teniendo en cuenta que la Asamblea de Copropietarios del Conjunto Mixto Plaza de la Hoja es anual y la próxima será en el 2024, la Empresa ha adelantado gestiones que permitan la modificación del RPH: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
</t>
  </si>
  <si>
    <t>Se instauró demanda  la cual fue asignada al Juzgado 16 Civil Municipal de Bogotá, con fecha de radicación 15 de noviembre de 2023. (ver Reporte Radicacion demanda). El proceso se encuentra al despacho para admitir o inadmitir la demanda.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t>
  </si>
  <si>
    <t>Dirección Comercial  - Subgerencia de Planeación y Administración de proyectos</t>
  </si>
  <si>
    <t xml:space="preserve">Con fecha 24 de octubre de 2022, se publicó la versión cuatro del procedimiento Código: PD-89 Arriendo de Inmuebles, en la cual se incluyó un ajuste en el numeral 2 Lineamientos o Políticas de Operación "Establecer el área arrendable del predio considerando su destinación"
Ver versión en el link :     
http://186.154.195.124/sites/default/files/documentos/PD-89%20Arriendo%20Inmuebles%20V4.pdf
La socialización del procedimiento se realizó el 27 de octubre de 2022.                                                </t>
  </si>
  <si>
    <t>En agosto de 2022 el procedimiento "PD-89 Arriendo de Inmuebles"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
http://186.154.195.124/sites/default/files/documentos/PD-89_Arriendo_Inmuebles_V3.pdf
En octubre se programó reunión del equipo de la Dirección Comercial para considerar ajustes adicionales en el procedimiento en cuanto al estudio de mercado y fijación del canon.</t>
  </si>
  <si>
    <t>Procedimiento PD89 actualizado</t>
  </si>
  <si>
    <t>Actualización procedimiento "PD-89 Arriendo de Inmuebles"</t>
  </si>
  <si>
    <t>Revisar y ajustar el procedimiento "PD-89 Arriendo de Inmuebles", en cuanto a los lineamientos para la definición del canon de arrendamiento.</t>
  </si>
  <si>
    <t>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t>
  </si>
  <si>
    <t>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t>
  </si>
  <si>
    <t>3.5.1</t>
  </si>
  <si>
    <t>Oficina de Control Interno</t>
  </si>
  <si>
    <t>Se realizó la segunda jornada de autocontrol mediante la conferencia "Relación con Entes de Control", de forma presencial, el día 29 de noviembre de 2022, la cual fue acompañada por una campaña de expectativa a través de correos electrónicos remitidos por la Oficina Asesora de Comunicaciones.
La temática abordada por los colaboradores de la Oficina de Control Interno de la Empresa, contó con 8 capítulos a saber:
1. Roles de la Oficina de Control Interno Decreto 648 de 2017
2. Relación con Entes Externos de Control
3. Procedimiento PD55 - Relación con Entes Externos de Control
4. Flujograma general – Atención Presencial
5. Consecuencia del incumplimiento de los términos
6. Indicador - Integralidad, Coherencia y Oportunidad en las Respuestas a los Requerimientos de los Entes de Control
7. Anexo para la Rendición de Cuentas sistema de vigilancia y control fiscal - SIVICOF “Procedimiento: Seguimiento y Control a la Gestión Institucional”
8. Plan de Mejoramiento Contraloría de Bogotá</t>
  </si>
  <si>
    <t>Se realizó campaña de Autocontrol, de forma virtual, la cual inició el 24 de junio de 2022 por medio de correos electrónicos de expectativa, remitidos a través de la Oficina Asesora de Comunicaciones.
El día 29 de junio de se remitió a los correos institucionales la encuesta "Pon a prueba tus conocimientos y gana espectaculares premios", relacionada con temas de la primera y segunda línea de defensa; una vez analizados los resultados, se realizarán las acciones de fortalecimiento de forma virtual, con el propósito de afianzar los conocimientos e implementación de las Líneas de defensa.
Se presento Informe Fortalecimiento Autocontrol - Primera Jornada 2022 Radicado interno I2022002831 de fecha 26 de septiembre de 2022.</t>
  </si>
  <si>
    <t>Jornada de autocontrol realizada</t>
  </si>
  <si>
    <t>Jornada autocontrol</t>
  </si>
  <si>
    <t>Realizar una jornada de autocontrol donde se incorporen temas relacionados con la importancia de la atención de requerimientos de la Contraloría, la oportunidad, veracidad, coherencia y responsabilidad en los diferentes niveles de la Empresa.</t>
  </si>
  <si>
    <t>Todas las subgerencias</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</si>
  <si>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</si>
  <si>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</si>
  <si>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 xml:space="preserve">Nro contratos suscritos que incluyan trámites de autorización ante autoridades competentes /Nro contratos que deben incluir trámites de autorización requeridas ante autoridades competentes  </t>
  </si>
  <si>
    <t>Contratos suscritos con obligación definida para el tramite de autorizaciones</t>
  </si>
  <si>
    <t>Incluir en los contratos que se suscriban para intervenir los inmuebles BICN, la obligación de gestionar los trámites de autorización ante las autoridades competentes, a la luz de las normas vigentes.</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</si>
  <si>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</si>
  <si>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Hallazgo administrativo por intervenir bienes de interés cultural sin la autorización del Ministerio de Cultura</t>
  </si>
  <si>
    <t>3.2.1.2</t>
  </si>
  <si>
    <t>2021 2021</t>
  </si>
  <si>
    <t>El 10 de octubre de 2022 se realizó la tercera reunión trimestral de revisión y actualización del campo "estado del proyecto" sobre el listado de predios generado por el módulo JSP7, con corte a 30 de septiembre de 2022; como soportes se anexaron acta con firma de los asistentes (Director Comercial, Gestor Senior III y Gestor Senior II de la Dirección Comercial), agenda de la citación y el listado de predios (resaltados en amarillo los que tuvieron modificación).
La revisión se continuará de acuerdo con lo establecido en el PROTOCOLO ESTADOS BASE DE DATOS DE PREDIOS - MÓDULO JSP7, documentado en el Sistema Integrado de Gestión SIG, con el Código GI-46 (página 7 literal b):
http://186.154.195.124/sites/default/files/documentos/GI-46%20Proto%20estado%20BD%20predios%20JSP7.pdf
Adicionalmente, como parte del autocontrol, se siguen llevando a cabo reuniones con el profesional de la Dirección de Predios encargado de alimentar el módulo del sistema JSP7 para cruce y revisión de la información.</t>
  </si>
  <si>
    <t>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
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</si>
  <si>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</si>
  <si>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</si>
  <si>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No. de revisiones realizadas/No. de revisiones programadas</t>
  </si>
  <si>
    <t>Revisión reportes predios sistema JSP7</t>
  </si>
  <si>
    <t>Realizar una revisión periódica que permita verificar el estado de los predios, de acuerdo con el reporte generado por el sistema JSP7.</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</si>
  <si>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</si>
  <si>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</si>
  <si>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Dirección de Gestión Contractual</t>
  </si>
  <si>
    <t>A través de radicado I2022003171 de fecha 4 de noviembre de 2022 la DGC realizó seguimiento de manera aleatoria al cargue de documentos de ejecución contractual en la plataforma Secop, reportando a los supervisores las situaciones encontradas.</t>
  </si>
  <si>
    <t>A través de radicado I2022002556 de fecha 26 de agosto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</si>
  <si>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</si>
  <si>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</si>
  <si>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</si>
  <si>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 xml:space="preserve"> No. reportes realizados y remitidos / No. reportes programados</t>
  </si>
  <si>
    <t>Reporte de inconsistencias</t>
  </si>
  <si>
    <t>Realizar seguimiento al cargue de documentos de ejecución contractual en la plataforma Secop a través de una verificación aleatoria, reportando las inconsistencias encontradas a los supervisores.</t>
  </si>
  <si>
    <t>Debilidades en los controles y el seguimiento al oportuno y correcto registro en la plataforma del Secop.</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</si>
  <si>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</si>
  <si>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3.1.3.1</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</si>
  <si>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</si>
  <si>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de manera aleatoria al cargue de documentos de ejecución contractual en la plataforma Secop, reportando a los supervisores las situaciones encontradas.</t>
  </si>
  <si>
    <t>A traves de radicado I2021003338 de fecha 15 de diciembre de 2021 la DGC realizó seguimiento de manera aleatoria al cargue de documentos de ejecución contractual en la plataforma Secop, reportando a los supervisores las situaciones encontradas</t>
  </si>
  <si>
    <t>Falta de  seguimiento al cumplimiento de las acciones formuladas en el plan de mejoramiento.</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</si>
  <si>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</si>
  <si>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3.1.2.2</t>
  </si>
  <si>
    <t>A través de radicado I2021003338 de fecha 15 de diciembre de 2021 la DGC realizó seguimiento de manera aleatoria al cargue de documentos de ejecución contractual en la plataforma Secop, reportando a los supervisores las situaciones encontradas.</t>
  </si>
  <si>
    <t xml:space="preserve">Falta de procedimientos que den lineamientos claros sobre publicidad de información en Secop. </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</si>
  <si>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</si>
  <si>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3.1.2.1</t>
  </si>
  <si>
    <t>Subgerencia de Gestión Corporativa, Dirección de Gestión Contractual y Oficina de Comunicaciones</t>
  </si>
  <si>
    <t>A traves de correo electronico de fecha 14 de enero de 2022 se socializó el procedimiento PD-94 "Publicación de informes y pagos a contratistas a través de la plataforma SECOP II o su equivalente".</t>
  </si>
  <si>
    <t>A través de correo electrónico de fecha 31 de diciembre de 2021 se socializó el procedimiento PD-94 "Publicación de informes y pagos a contratistas a través de la plataforma SECOP II o su equivalente".</t>
  </si>
  <si>
    <t xml:space="preserve">Dos socializaciones ejecutadas </t>
  </si>
  <si>
    <t xml:space="preserve">Socializaciones </t>
  </si>
  <si>
    <t>Realizar dos socializaciones del procedimiento del cargue de la información al SECOP.</t>
  </si>
  <si>
    <t>Subgerencia Corporativa, Dirección de Gestión Contractual y Subgerencia de Planeación (Apoyo)</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</si>
  <si>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</si>
  <si>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Un procedimiento publicado (intranet) y socializado.</t>
  </si>
  <si>
    <t>Un procedimiento publicado (intranet) y socializado</t>
  </si>
  <si>
    <t>Elaborar un procedimiento que contenga controles y lineamientos en la oportunidad y completitud para el cargue de documentos de ejecución del contrato en el SECOP.</t>
  </si>
  <si>
    <t>Subgerencia de Planeación y Administración de Proyectos</t>
  </si>
  <si>
    <t>El repositorio de información que da cumplimiento a la acción conforme a lo reportado en el seguimiento anterior está disponible en el siguiente enlace: \\192.168.10.203\Institucional\SPAP\planeacion\28 PLANES\Información reportes 2022</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</si>
  <si>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</si>
  <si>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</si>
  <si>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 xml:space="preserve">No. De informes para usuarios externos incorporados en el repositorio / No. De informes para usuarios externos generados </t>
  </si>
  <si>
    <t>Estado del Repositorio creado e implementado</t>
  </si>
  <si>
    <t>Implementar un repositorio de información donde la subgerencia de Planeación incorpore los reportes de información que se envían a usuarios externos en relación con las metas y los proyectos de inversión, teniendo en cuenta la cronología y fechas de corte.</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</si>
  <si>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</si>
  <si>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Hallazgo administrativo por incoherencia e inconsistencia en los datos reportados de la inversión realizada por la ERU en los factores PACA y ODS.</t>
  </si>
  <si>
    <t>3.1.1.2</t>
  </si>
  <si>
    <t>Posterior a la revisión realizada en el primer trimestre del año y validando el contenido del procedimiento "PD-02 Programación y seguimiento al Plan de Acción Institucional", se determinó que aunque no es documento sobre reporte de cumplimiento de metas, su objetivo es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
En ese sentido en el mes de agosto se actualizó el procedimiento PD-02 y se socializó con las personas encargadas de su gestión que a la vez fue con quienes se trabajó la modificación señalada.
El procedimiento actualizado se puede ubicar en el siguiente enlace: http://186.154.195.124/sites/default/files/documentos/PD-02%20Progr%20seguim%20plan%20acci%20V4.pdf</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</si>
  <si>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</si>
  <si>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1 documento con lineamientos y controles incorporados</t>
  </si>
  <si>
    <t>Documento con lineamientos y controles incorporados</t>
  </si>
  <si>
    <t>Definición de lineamientos y puntos de control en el proceso de Direccionamiento Estratégico, en relación con los reportes de información asociada con los reportes de metas y proyectos de inversión a usuarios externos.</t>
  </si>
  <si>
    <t>Subgerencia Desarrollo de Proyectos, Subgerencia de Gestión Corporativa y Subgerencia de Planeación</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</si>
  <si>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</si>
  <si>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 xml:space="preserve">Actas de reunión firmadas por las partes con avances y compromisos </t>
  </si>
  <si>
    <t>Acta de reunión</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</si>
  <si>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</si>
  <si>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</si>
  <si>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Subgerencia de Gestión Corporativa - Presupuesto - Contabilidad - Tesorería</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</si>
  <si>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</si>
  <si>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Se está recopilando la información de procedimientos, circulares y directivas vigentes para establecer el mecanismo más idóneo que permita cumplir efectivamente con la acción.</t>
  </si>
  <si>
    <t xml:space="preserve">Un documento de instructivo publicado y socializado </t>
  </si>
  <si>
    <t xml:space="preserve">Instructivo de priorización para la elaboración, presentación y entrega de información </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</si>
  <si>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</si>
  <si>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</si>
  <si>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Hallazgo administrativo con presunta incidencia disciplinaria por falta de reporte e inconsistencias en la información en la rendición de la cuenta de la ERU en el aplicativo de SIVICOF. CASO 3 DOCUMENTO CBN-1001-1220 PAC.</t>
  </si>
  <si>
    <t>3.1.1.1</t>
  </si>
  <si>
    <t>Subgerencia de Gestión Corporativa - Presupuesto</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</si>
  <si>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</si>
  <si>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Se implementó el formato para validar la información previa a la transmisión correspondiente a enero y febrero 2022, obteniendo resultados óptimos que posibilitan su implementación definitiva y seguimiento para el próximo trimestre. Anexo  4.</t>
  </si>
  <si>
    <t>Se elaboró un piloto con la información a diciembre 31 de 2021 para validar la información previa a la transmisión, obteniendo resultados aceptables que requieren ajustes en el diseño y formulación. Anexo 6.</t>
  </si>
  <si>
    <t>Un formato implementado</t>
  </si>
  <si>
    <t xml:space="preserve"> Formato de validación de información CBN 1001 PAC diseñado y aplicado</t>
  </si>
  <si>
    <t>Diseñar y emplear un formato de validación de la información contenida en el formato CBN 1001 PAC para la revisión previa al envío periódico de la misma.</t>
  </si>
  <si>
    <t xml:space="preserve">Hallazgo administrativo con presunta incidencia disciplinaria por falta de reporte e inconsistencias en la información en la rendición de la cuenta de la ERU en el aplicativo de SIVICOF. CASO 3 DOCUMENTO CBN-1001-1220 PAC.
</t>
  </si>
  <si>
    <t>El formato CBN 1001 PAC se actualizó conforme al Catálogo Integrado de Cuentas Presupuestales de ingresos y de gastos para la información transmitida durante la vigencia 2021, así como la formulación de las filas de subtotales y totales. Anexo 5.</t>
  </si>
  <si>
    <t xml:space="preserve">Un Formato actualizado </t>
  </si>
  <si>
    <t>Formato CBN 1001 PAC actualizado</t>
  </si>
  <si>
    <t xml:space="preserve">Diligenciar el formato CBN 1001 PAC con el Catálogo de Cuentas Presupuestales vigente y aplicable para la Empresa. </t>
  </si>
  <si>
    <t>Subgerencia de Gestión Corporativa - Tesorería y Oficina de Control Interno</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</si>
  <si>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</si>
  <si>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Se proyectó borrador de comunicación para la Contraloría solicitando la capacitación relacionada con diligenciamiento de los instructivos la cual se encuentra en revisión y aprobación. Anexo 4 proyecto comunicación.</t>
  </si>
  <si>
    <t>Una capacitación realizada con evidencia de participación de los involucrados</t>
  </si>
  <si>
    <t>Capacitación</t>
  </si>
  <si>
    <t>Realizar una capacitación sobre instructivos de Sivicof, donde participe el equipo de trabajo que desarrolla actividades de diligenciamiento de los formatos Sivicof</t>
  </si>
  <si>
    <t xml:space="preserve">Debilidades en la conciliación de la información que se registra en Sivicof formato CB-0905 objeto del hallazgo administrativo. </t>
  </si>
  <si>
    <t>Hallazgo administrativo con presunta incidencia disciplinaria por falta de reporte e inconsistencias en la información en la rendición de la cuenta de la ERU en el aplicativo de SIVICOF. CASO 2 Formato CB-0905</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</si>
  <si>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</si>
  <si>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</si>
  <si>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Una conciliación realizada de información 2021</t>
  </si>
  <si>
    <t>Conciliación de Información</t>
  </si>
  <si>
    <t xml:space="preserve">Conciliación mensual de información del reporte de Sivicof contra la información registrada en el Sistema Administrativo y Financiero JSP7 en la vigencia 2021 </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</si>
  <si>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</si>
  <si>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</si>
  <si>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No. de conciliaciones ejecutadas / No. De conciliaciones programadas</t>
  </si>
  <si>
    <t>Conciliación mensual de información del reporte de Sivicof contra la información registrada en el Sistema Administrativo y Financiero JSP7 con corte al 30 de diciembre de 2021</t>
  </si>
  <si>
    <t>Debilidades en el manejo de los instructivos de Sivicof  para reporte de información a la Contraloría.</t>
  </si>
  <si>
    <t>Hallazgo administrativo con presunta incidencia disciplinaria por falta de reporte e inconsistencias en la información en la rendición de la cuenta de la ERU en el aplicativo de SIVICOF. CASO 1 Formato CB-0114</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</si>
  <si>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</si>
  <si>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Número de reportes modificados/Número de reportes con objeto de modificación  </t>
  </si>
  <si>
    <t>Reportes Sivicof Ajustados</t>
  </si>
  <si>
    <t>Solicitar apertura del aplicativo Sivicof a la Contraloría con el fin de subsanar inconsistencias encontradas en la revisión.</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</si>
  <si>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</si>
  <si>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No. formatos revisados / No. formatos programados para revisión.</t>
  </si>
  <si>
    <t xml:space="preserve">Revisión Formato CB-0114 </t>
  </si>
  <si>
    <t>Revisión de la información reportada en el aplicativo Sivicof correspondiente al hallazgo administrativo en la vigencia 2021 con corte al 30 de septiembre.</t>
  </si>
  <si>
    <t>ESTADO a diciembre 31 de 2021</t>
  </si>
  <si>
    <t>CUMPLIMIENTO a diciembre 31 de 2021</t>
  </si>
  <si>
    <t>ANÁLISIS SEGUIMIENTO OCI - Diciembre 31 de 2021</t>
  </si>
  <si>
    <t>ESTADO a septiembre 30 de 2021</t>
  </si>
  <si>
    <t>CUMPLIMIENTO a septiembre 30 de 2021</t>
  </si>
  <si>
    <t>ANÁLISIS SEGUIMIENTO OCI - Septiembre 30 de 2021</t>
  </si>
  <si>
    <t>ESTADO a junio 30 de 2021</t>
  </si>
  <si>
    <t>CUMPLIMIENTO a junio 30 de 2021</t>
  </si>
  <si>
    <t>ANÁLISIS SEGUIMIENTO OCI - Junio 30 de 2021</t>
  </si>
  <si>
    <t>ESTADO a marzo 31 de 2021</t>
  </si>
  <si>
    <t>CUMPLIMIENTO a marzo 31 de 2021</t>
  </si>
  <si>
    <t>ANÁLISIS SEGUIMIENTO OCI - Marzo 31 de 2021</t>
  </si>
  <si>
    <t>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t>
  </si>
  <si>
    <t>Actualización instructivo - punto 4. Criterios de Selección del FT-210 Estudio previos de contratación directa</t>
  </si>
  <si>
    <t>Modificación y Socialización de la Guía Precontractual actualizada una vez incluidos los puntos de control establecidos, que garanticen un adecuado análisis de la totalidad de los aspectos técnicos que se deban tener en cuenta en los estudios previos, según el objeto del contrato.</t>
  </si>
  <si>
    <t>Ajustar el Procedimiento PD-89 Arriendo de Inmuebles, incluyendo: 1. Garantías con el amparo para el pago de los servicios públicos, 2. Estados de cuenta trimestrales de los servicios públicos, 3. Gestión de posibles incumplimientos en caso de detectar deudas por servicios públicos, 4. Inicio de trámites en caso de posible incumplimiento por parte de la Dirección de Gestión Contractual y la aseguradora, 5. Revisión trimestral de las vigencias de las garantías.</t>
  </si>
  <si>
    <t>Establecer y socializar los lineamientos que cada área debe suministrar para el análisis e inicio de cualquier demanda a través de la modificación del procedimiento de defensa judicial y la proyección de una circular.</t>
  </si>
  <si>
    <t>Se actualizó el procedimiento de Defensa Judicial PD-33 en su versión 3, por ajuste en los puntos de control para la entrega oportuna y completa de los insumos necesarios para ejercer la defensa de la Empresa.
La Oficina de Planeación remitió correo al proceso para socializar la nueva versión del procedimiento de Defensa Judicial.</t>
  </si>
  <si>
    <t>Implementar un protocolo de revisión integral de los reportes que presenta Tesorería a la Contraloría de Bogotá, basado en los riesgos identificados e inclusión de los controles necesarios que garanticen el registro y la confiabilidad de la información consignada en dichos reportes.</t>
  </si>
  <si>
    <t>Se elaboró el Protocolo de revisión integral - Reporte CB-0115, con el fin de dar tratamiento al hallazgo enunciado y cumplir con lo establecido en la acción determinada.
Dicho protocolo, se encuentra en la verificación de su conveniencia y oportunidad, y se tiene previsto remitir a la Oficina Asesora de Planeación para su debida incorporación a los documentos del SIG durante el mes de enero de 2024, ya que por los lineamientos establecidos en el procedimiento  PD-05 Control de documentos V6, las  solicitudes de elaboración y actualización de los documentos asociados a los diferentes procesos, deben realizarse antes del 30 de noviembre de cada vigencia, para garantizar su respectiva oficialización, socialización e implementación.</t>
  </si>
  <si>
    <t>Teniendo en cuenta que durante la vigencia 2023 todas las entidades bancarias dispusieron los extractos oportunamente, no se vio la necesidad de enviar una comunicación solicitando la entrega oportuna de los extractos. Es de anotar que los extractos llegan por correo electrónico, o dentro de los tres primeros días de cada mes se pueden descargar de la página web de cada entidad.</t>
  </si>
  <si>
    <t>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t>
  </si>
  <si>
    <t>Incluir los lineamientos necesarios en materia contractual en el instrumento del Sistema Integrado de Gestión - Guía precontractual determinando cuando aplica supervisión o Interventoría de conformidad con el origen de los recursos.</t>
  </si>
  <si>
    <t>En el mes de noviembre se gestionó el ajuste del procedimiento PD-89 Arriendo de Inmuebles, quedando documentado en el Sistema integrado de Gestión - SIG, como la versión 5 de 30 de noviembre de 2023. Así mismo, se encuentra publicada en la intranet RedNoBo: http://10.115.245.74/sites/default/files/documentos/PD-89_Arriendo_Inmuebles_V5.pdf
El ajuste incluyó las 5 actividades formuladas:
1 En los lineamientos: numeral 4 la revisión de los estudios previos debe verificar que se incluya dentro de la garantía el amparo para el pago de servicios públicos; así mismo, es un requisito para el arrendatario subir la póliza al SECOP para perfeccionamiento del contrato
2 y 5 En la actividad 16: Hacer seguimiento trimestralmente a los estados de cuenta de los servicios públicos y a la vigencia de las garantías
3 y 4 En lineamientos numeral 5: Se incluyeron las gestiones ante posibles incumplimientos e inicio de trámites en caso de presentarse.</t>
  </si>
  <si>
    <t>En desarrollo de la Matriz del plan de mercadeo de los Locales La Colmena se registran los siguientes avances:
*  Se recibieron los avalúos solicitados a la Unidad Administrativa Especial de Catastro Distrital para tasar el valor base de venta de los locales comerciales.
* De acuerdo con la determinación para comercializar los locales en venta y arriendo, se envió información de los locales y del proceso de comercialización, a clientes potenciales.
* Se avanzó con los borradores de los anexos técnicos para la publicación de un proceso de venta en Sobre cerrado y del aviso correspondiente, de acuerdo con el manual de contratación, para que en caso de que exista un interesado se cuente con los documentos adelantados.</t>
  </si>
  <si>
    <t>El 13 de diciembre se agendó reunión con la Dra Martha Caldas del IDU (ver agenda) sin embargo no se llevó a cabo.
El 20 de diciembre de 2023 se remitió al IDU la comunicación S2023005970, solicitando información sobre el resultado de los contratos IDU-1735-2022 y IDU-1727-2022, ya que con estos se definía la "Factibilidad de dos sistemas de transporte por cable aéreo para las localidades de Santafé́ y La Candelaria y obras complementarias(..)".  Se espera que el IDU responda si los resultados derivaron en dar factibilidad al proyecto, y si el predio Las Cruces permanece afectado por el trazado, de lo cual dependería la posibilidad de su transferencia.</t>
  </si>
  <si>
    <t>ANÁLISIS SEGUIMIENTO OCI - Marzo 31 de 2024</t>
  </si>
  <si>
    <t>CUMPLIMIENTO a marzo 31 de 2024</t>
  </si>
  <si>
    <t>ESTADO a marzo 31 de 2024</t>
  </si>
  <si>
    <t>ESTADO ENTE DE CONTROL</t>
  </si>
  <si>
    <t>CUMPLIDA EFECTIVA
AudReg 49 PAD 2023</t>
  </si>
  <si>
    <t>La demanda radicada ante al Juzgado 16 Civil Municipal de Bogotá, el 15 de noviembre de 2023 fue inadmitida y finalmente rechazada el 24 de enero de 2024.
Así mismo, la Empresa siendo consciente del riesgo social que implica cualquier acción judicial encaminada a la nulidad del RPH del Conjunto Mixto Plaza de la Hoja, ha adelantado varias mesas de trabajo internas con el fin de identificar riesgos y los diferentes mecanismos de mitigación. Al respecto se consideró que previo a la presentación de la demanda, y por las condiciones socioeconómicas de los habitantes del Conjunto Mixto Plaza de la Hoja P.H., se debe adelantar un acercamiento con la comunidad propietaria y explorar posibilidades frente a los pagos de las cuotas de administración de los locales comerciales, de igual manera se continúa adelantando acciones encaminadas a la comercialización de los locales a entidades del orden distrital o nacional o a privados.
Se elaboró un informe de las actividades realizadas respecto al Conjunto Mixto Plaza de La Hoja, en el cual se incluyen aspectos relacionados con el tema del reglamento de propiedad horizontal.</t>
  </si>
  <si>
    <t>Se remitió comunicación con Radicado: S2024000789 del 23 de febrero de 2024, solicitando incluir en el orden del día de la Asamblea General Ordinaria de copropietarios, el tema de la modificación al “Artículo 43 de Reglamento de Propiedad Horizontal” respecto al porcentaje de aportes en las expensas comunes derivadas de los módulos de contribución. sí mismo se solicitó una mesa de trabajo con la administración, los dignatarios del consejo y representantes de la copropiedad, para tratar temas de interés de las partes, incluyendo la evaluación de alternativas orientadas a que los locales comerciales cumplan con su destinación y aporten a las dinámicas sociales de la copropiedad; sin embargo, no se obtuvo respuesta.
Adicionalmente en cuanto a las actividades de comercialización de los Locales, el 24 de enero de 2024, se remitió comunicación (Radicado: S2024000369) al interesado en comprar los locales 9,10 y 11 de Plaza de La Hoja, con el fin de reiterar la presentación de oferta de compra por el valor de los avalúos vigentes. Así mismo se remitió correo al mismo interesado, indicando el contenido y la forma de presentación de la oferta.
Por otra parte, se elaboró el borrador de Plan de Mercadeo que se adjunta, el cual se encuentra en revisión.</t>
  </si>
  <si>
    <t>* En enero de 2024 con radicado S2024000368, se remitió comunicación al cliente que manifestó interés de compra de los locales 7 y 8, indicando que para avanzar con el proceso de venta debía allegar un alcance a su propuesta inicial con los valores actualizados de los locales. Se realizó seguimiento al número de contacto pero no fue posible obtener respuesta.
* Se remitieron correos a dos interesados en Local 5, con indicaciones de la forma para presentar oferta de compra - sobre cerrado.
* Se trabajó la actualización del plan de mercadeo, versión que se encuentra en revisión.
* Se actualizó el brochure con la información de los locales.
* A finales de 2023 se consideró la contratación de un tercero para ofrecer los Locales, por lo cual se adelantó la elaboración del Anexo Técnico y Matriz de Riesgos para adelantar el proceso, sobre los cuales la Dirección Contractual formuló observaciones según correo del 8 de febrero de 2024. (Esta alternativa se encuentra en revisión)</t>
  </si>
  <si>
    <r>
      <t>Mediante comunicación con Radicado No.  S2024000785 del 23 de febrero de 2024, desde la Dirección Técnica Comercial se reiteró al IDU la solicitud de información sobre el resultado de los contratos 1735-2022 y IDU-1727-2022, correspondientes a la Factibilidad e Interventoría del proyecto Cable Aéreo Reencuentro - Monserrate, y si estos derivaron en su factibilidad para avanzar frente a la posibilidad de transferencia del predio Las Cruces.
Se obtuvo respuesta del IDU mediante Rad E2024002062 del 7 de marzo de 2024, en la que informa el estado actual de los contratos, indicando que terminaron el 1 de marzo de 2024 y que "</t>
    </r>
    <r>
      <rPr>
        <i/>
        <sz val="11"/>
        <rFont val="Arial"/>
        <family val="2"/>
      </rPr>
      <t xml:space="preserve">de conformidad con lo establecido en el Contrato de Consultoría, el IDU deberá realizar el pronunciamiento respecto de los productos frente a las alternativas viables. Este pronunciamiento se realizará dentro de los treinta (30) días calendario siguientes a la radicación de los documentos correspondientes en el IDU",; </t>
    </r>
    <r>
      <rPr>
        <sz val="11"/>
        <rFont val="Arial"/>
        <family val="2"/>
      </rPr>
      <t xml:space="preserve">dicionalmente, menciona que el proyecto requiere aprobación del Concejo Nacional de Patrimonio. Finalmente manifiesta, </t>
    </r>
    <r>
      <rPr>
        <i/>
        <sz val="11"/>
        <rFont val="Arial"/>
        <family val="2"/>
      </rPr>
      <t>"estaremos informando sobre el resultado de la necesidad de cesión del predio en el corto plazo durante el mes de abril de 2024</t>
    </r>
    <r>
      <rPr>
        <sz val="11"/>
        <rFont val="Arial"/>
        <family val="2"/>
      </rPr>
      <t>".
En el mes de abril de 2024 se realizará el seguimiento correspondiente.</t>
    </r>
  </si>
  <si>
    <t>CUMPLIDA EFECTIVA
AudFyG 65 PAD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</si>
</sst>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10"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i/>
      <sz val="11"/>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justify" vertical="center" wrapText="1"/>
    </xf>
    <xf numFmtId="9" fontId="5" fillId="3" borderId="1" xfId="1" applyFont="1" applyFill="1" applyBorder="1" applyAlignment="1">
      <alignment horizontal="center" vertical="center" wrapText="1"/>
    </xf>
    <xf numFmtId="9" fontId="5" fillId="3" borderId="1" xfId="1" applyFont="1" applyFill="1" applyBorder="1" applyAlignment="1">
      <alignment horizontal="left" vertical="center" wrapText="1"/>
    </xf>
    <xf numFmtId="164" fontId="5" fillId="3" borderId="1"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lignment horizontal="justify" vertical="center" wrapText="1"/>
    </xf>
    <xf numFmtId="9" fontId="5" fillId="4" borderId="1" xfId="1" applyFont="1" applyFill="1" applyBorder="1" applyAlignment="1">
      <alignment horizontal="center" vertical="center" wrapText="1"/>
    </xf>
    <xf numFmtId="9" fontId="5" fillId="4" borderId="1" xfId="1" applyFont="1" applyFill="1" applyBorder="1" applyAlignment="1">
      <alignment horizontal="left" vertical="center" wrapText="1"/>
    </xf>
    <xf numFmtId="164" fontId="5" fillId="4" borderId="1" xfId="0" applyNumberFormat="1" applyFont="1" applyFill="1" applyBorder="1" applyAlignment="1" applyProtection="1">
      <alignment horizontal="center" vertical="center" wrapText="1"/>
      <protection locked="0"/>
    </xf>
    <xf numFmtId="9" fontId="5" fillId="4" borderId="1" xfId="1" applyFont="1" applyFill="1" applyBorder="1" applyAlignment="1">
      <alignment horizontal="justify" vertical="center" wrapText="1"/>
    </xf>
    <xf numFmtId="0" fontId="0" fillId="0" borderId="1" xfId="0" applyBorder="1"/>
    <xf numFmtId="0" fontId="0" fillId="4" borderId="1" xfId="0" applyFill="1"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5" borderId="1" xfId="0" applyFont="1" applyFill="1" applyBorder="1" applyAlignment="1">
      <alignment horizontal="left" vertical="center" wrapText="1"/>
    </xf>
    <xf numFmtId="164" fontId="5" fillId="5" borderId="1" xfId="0"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5" fillId="5" borderId="1" xfId="1"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pplyProtection="1">
      <alignment horizontal="justify" vertical="center" wrapText="1"/>
      <protection locked="0"/>
    </xf>
    <xf numFmtId="0" fontId="7" fillId="5" borderId="1" xfId="0" applyFont="1" applyFill="1" applyBorder="1" applyAlignment="1" applyProtection="1">
      <alignment horizontal="left" vertical="center"/>
      <protection locked="0"/>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vertical="center" wrapText="1"/>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397.614960995372" createdVersion="7" refreshedVersion="7" minRefreshableVersion="3" recordCount="7" xr:uid="{EF6C9A25-70CC-4143-A6B9-430996388091}">
  <cacheSource type="worksheet">
    <worksheetSource ref="A3:AP10" sheet="seguim"/>
  </cacheSource>
  <cacheFields count="42">
    <cacheField name="No" numFmtId="0">
      <sharedItems containsSemiMixedTypes="0" containsString="0" containsNumber="1" containsInteger="1" minValue="6" maxValue="21"/>
    </cacheField>
    <cacheField name="CÓDIGO DE LA ENTIDAD" numFmtId="0">
      <sharedItems containsSemiMixedTypes="0" containsString="0" containsNumber="1" containsInteger="1" minValue="263" maxValue="263"/>
    </cacheField>
    <cacheField name="VIGENCIA PAD AUDITORIA o VISITA" numFmtId="0">
      <sharedItems count="2">
        <s v="2023 2023"/>
        <s v="2022 2022" u="1"/>
      </sharedItems>
    </cacheField>
    <cacheField name="CODIGO AUDITORIA SEGÚN PAD DE LA VIGENCIA" numFmtId="0">
      <sharedItems containsSemiMixedTypes="0" containsString="0" containsNumber="1" containsInteger="1" minValue="47" maxValue="60" count="4">
        <n v="47"/>
        <n v="49"/>
        <n v="60" u="1"/>
        <n v="55" u="1"/>
      </sharedItems>
    </cacheField>
    <cacheField name="No. HALLAZGO o Numeral del Informe de la Auditoría o Visita" numFmtId="0">
      <sharedItems count="14">
        <s v="3.2.1.1"/>
        <s v="3.2.2.1"/>
        <s v="3.2.3.1"/>
        <s v="3.2.5.1"/>
        <s v="3.2.6.1"/>
        <s v="4.1.1"/>
        <s v="3.2.5.2" u="1"/>
        <s v="3.2.5.3" u="1"/>
        <s v="3.2.4.1" u="1"/>
        <s v="4.2.1" u="1"/>
        <s v="3.3.2.1" u="1"/>
        <s v="3.3.1.1" u="1"/>
        <s v="3.2.2" u="1"/>
        <s v="3.2.1" u="1"/>
      </sharedItems>
    </cacheField>
    <cacheField name="CÓDIGO ACCIÓN" numFmtId="0">
      <sharedItems containsSemiMixedTypes="0" containsString="0" containsNumber="1" containsInteger="1" minValue="1" maxValue="2"/>
    </cacheField>
    <cacheField name="HALLAZGO" numFmtId="0">
      <sharedItems longText="1"/>
    </cacheField>
    <cacheField name="CAUSA DEL HALLAZGO" numFmtId="0">
      <sharedItems longText="1"/>
    </cacheField>
    <cacheField name="DESCRIPCIÓN ACCION" numFmtId="0">
      <sharedItems/>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4"/>
    </cacheField>
    <cacheField name="ANÁLISIS SEGUIMIENTO OCI - Marzo 31 de 2022" numFmtId="9">
      <sharedItems containsNonDate="0" containsString="0" containsBlank="1"/>
    </cacheField>
    <cacheField name="CUMPLIMIENTO a marzo 31 de 2022" numFmtId="9">
      <sharedItems containsNonDate="0" containsString="0" containsBlank="1"/>
    </cacheField>
    <cacheField name="ESTADO a marzo 31 de 2022" numFmtId="9">
      <sharedItems containsNonDate="0" containsString="0" containsBlank="1"/>
    </cacheField>
    <cacheField name="ANÁLISIS SEGUIMIENTO OCI - Junio 30 de 2022" numFmtId="9">
      <sharedItems containsNonDate="0" containsString="0" containsBlank="1"/>
    </cacheField>
    <cacheField name="CUMPLIMIENTO a junio 30 de 2022" numFmtId="9">
      <sharedItems containsNonDate="0" containsString="0" containsBlank="1"/>
    </cacheField>
    <cacheField name="ESTADO a junio 30 de 2022" numFmtId="9">
      <sharedItems containsNonDate="0" containsString="0" containsBlank="1"/>
    </cacheField>
    <cacheField name="ANÁLISIS SEGUIMIENTO OCI - Septiembre 30 de 2022" numFmtId="9">
      <sharedItems containsNonDate="0" containsString="0" containsBlank="1"/>
    </cacheField>
    <cacheField name="CUMPLIMIENTO a septiembre 30 de 2022" numFmtId="9">
      <sharedItems containsNonDate="0" containsString="0" containsBlank="1"/>
    </cacheField>
    <cacheField name="ESTADO a septiembre 30 de 2022" numFmtId="9">
      <sharedItems containsNonDate="0" containsString="0" containsBlank="1"/>
    </cacheField>
    <cacheField name="ANÁLISIS SEGUIMIENTO OCI - Diciembre 31 de 2022" numFmtId="9">
      <sharedItems containsNonDate="0" containsString="0" containsBlank="1"/>
    </cacheField>
    <cacheField name="CUMPLIMIENTO a diciembre 31 de 2022" numFmtId="9">
      <sharedItems containsNonDate="0" containsString="0" containsBlank="1"/>
    </cacheField>
    <cacheField name="ESTADO a diciembre 31 de 2022" numFmtId="9">
      <sharedItems containsNonDate="0" containsString="0" containsBlank="1"/>
    </cacheField>
    <cacheField name="ANÁLISIS SEGUIMIENTO OCI - Marzo 31 de 2023" numFmtId="9">
      <sharedItems containsNonDate="0" containsString="0" containsBlank="1"/>
    </cacheField>
    <cacheField name="CUMPLIMIENTO a marzo 31 de 2023" numFmtId="9">
      <sharedItems containsNonDate="0" containsString="0" containsBlank="1"/>
    </cacheField>
    <cacheField name="ESTADO a marzo 31 de 2023" numFmtId="9">
      <sharedItems containsNonDate="0" containsString="0" containsBlank="1"/>
    </cacheField>
    <cacheField name="ANÁLISIS SEGUIMIENTO OCI - Junio 30 de 2023" numFmtId="9">
      <sharedItems containsBlank="1" longText="1"/>
    </cacheField>
    <cacheField name="CUMPLIMIENTO a junio 30 de 2023" numFmtId="9">
      <sharedItems containsString="0" containsBlank="1" containsNumber="1" minValue="0.1" maxValue="0.25"/>
    </cacheField>
    <cacheField name="ESTADO a junio 30 de 2023" numFmtId="9">
      <sharedItems containsBlank="1"/>
    </cacheField>
    <cacheField name="ANÁLISIS SEGUIMIENTO OCI - Septiembre 30 de 2023" numFmtId="9">
      <sharedItems containsBlank="1" longText="1"/>
    </cacheField>
    <cacheField name="CUMPLIMIENTO a septiembre 30 de 2023" numFmtId="9">
      <sharedItems containsString="0" containsBlank="1" containsNumber="1" minValue="0" maxValue="0.5"/>
    </cacheField>
    <cacheField name="ESTADO a septiembre 30 de 2023" numFmtId="9">
      <sharedItems/>
    </cacheField>
    <cacheField name="ANÁLISIS SEGUIMIENTO OCI - Diciembre 31 de 2023" numFmtId="9">
      <sharedItems longText="1"/>
    </cacheField>
    <cacheField name="CUMPLIMIENTO a diciembre 31 de 2023" numFmtId="9">
      <sharedItems containsSemiMixedTypes="0" containsString="0" containsNumber="1" minValue="0.4" maxValue="1"/>
    </cacheField>
    <cacheField name="ESTADO a diciembre 31 de 2023" numFmtId="9">
      <sharedItems/>
    </cacheField>
    <cacheField name="ANÁLISIS SEGUIMIENTO OCI - Marzo 31 de 2024" numFmtId="9">
      <sharedItems containsBlank="1" longText="1"/>
    </cacheField>
    <cacheField name="CUMPLIMIENTO a marzo 31 de 2024" numFmtId="9">
      <sharedItems containsSemiMixedTypes="0" containsString="0" containsNumber="1" minValue="0.7" maxValue="1"/>
    </cacheField>
    <cacheField name="ESTADO a marzo 31 de 2024" numFmtId="9">
      <sharedItems count="2">
        <s v="EN PROCESO_x000a_EN TERMINOS"/>
        <s v="CUMPLIDA"/>
      </sharedItems>
    </cacheField>
    <cacheField name="FECHA DE INICIO" numFmtId="164">
      <sharedItems containsSemiMixedTypes="0" containsNonDate="0" containsDate="1" containsString="0" minDate="2023-04-19T00:00:00" maxDate="2023-09-27T00:00:00"/>
    </cacheField>
    <cacheField name="FECHA DE TERMINACIÓN" numFmtId="164">
      <sharedItems containsSemiMixedTypes="0" containsNonDate="0" containsDate="1" containsString="0" minDate="2024-04-17T00:00:00" maxDate="2024-07-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n v="6"/>
    <n v="263"/>
    <x v="0"/>
    <x v="0"/>
    <x v="0"/>
    <n v="1"/>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alizar seguimiento al desarrollo del proceso de demanda al reglamento de propiedad horizontal del conjunto residencial plaza de la hoja."/>
    <s v="Informes de seguimientos trimestrales"/>
    <s v="Número de informes elaborados / Número de informes programados"/>
    <n v="4"/>
    <m/>
    <m/>
    <m/>
    <m/>
    <m/>
    <m/>
    <m/>
    <m/>
    <m/>
    <m/>
    <m/>
    <m/>
    <m/>
    <m/>
    <m/>
    <m/>
    <m/>
    <s v="EN PROCESO_x000a_EN TERMINOS"/>
    <s v="Se radicó la demanda el 8 de septiembre de 2023, sin que a la fecha del corte del informe haya sido admitida por el despacho judicial._x000a__x000a_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
    <n v="0.2"/>
    <s v="EN PROCESO_x000a_EN TERMINOS"/>
    <s v="Se instauró demanda  la cual fue asignada al Juzgado 16 Civil Municipal de Bogotá, con fecha de radicación 15 de noviembre de 2023. (ver Reporte Radicacion demanda). El proceso se encuentra al despacho para admitir o inadmitir la demanda._x000a_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
    <n v="0.4"/>
    <s v="EN PROCESO_x000a_EN TERMINOS"/>
    <s v="La demanda radicada ante al Juzgado 16 Civil Municipal de Bogotá, el 15 de noviembre de 2023 fue inadmitida y finalmente rechazada el 24 de enero de 2024._x000a__x000a_Así mismo, la Empresa siendo consciente del riesgo social que implica cualquier acción judicial encaminada a la nulidad del RPH del Conjunto Mixto Plaza de la Hoja, ha adelantado varias mesas de trabajo internas con el fin de identificar riesgos y los diferentes mecanismos de mitigación. Al respecto se consideró que previo a la presentación de la demanda, y por las condiciones socioeconómicas de los habitantes del Conjunto Mixto Plaza de la Hoja P.H., se debe adelantar un acercamiento con la comunidad propietaria y explorar posibilidades frente a los pagos de las cuotas de administración de los locales comerciales, de igual manera se continúa adelantando acciones encaminadas a la comercialización de los locales a entidades del orden distrital o nacional o a privados._x000a__x000a_Se elaboró un informe de las actividades realizadas respecto al Conjunto Mixto Plaza de La Hoja, en el cual se incluyen aspectos relacionados con el tema del reglamento de propiedad horizontal."/>
    <n v="0.7"/>
    <x v="0"/>
    <d v="2023-04-19T00:00:00"/>
    <d v="2024-04-17T00:00:00"/>
    <s v="Subgerencia de Gestión Jurídica - Dirección Comercial"/>
  </r>
  <r>
    <n v="7"/>
    <n v="263"/>
    <x v="0"/>
    <x v="0"/>
    <x v="0"/>
    <n v="2"/>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misión de comunicaciones oficiales solicitando la inclusión en el orden del día de la asamblea de la copropiedad la solicitud de la Empresa para proponer la modificación de los módulos de contribución para el pago de la administración de la PA."/>
    <s v="Comunicaciones remitidas"/>
    <s v="Comunicaciones remitidas"/>
    <n v="1"/>
    <m/>
    <m/>
    <m/>
    <m/>
    <m/>
    <m/>
    <m/>
    <m/>
    <m/>
    <m/>
    <m/>
    <m/>
    <m/>
    <m/>
    <m/>
    <s v="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
    <n v="0.25"/>
    <s v="EN PROCESO_x000a_EN TERMINOS"/>
    <s v="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_x000a__x000a__x000a_"/>
    <n v="0.5"/>
    <s v="EN PROCESO_x000a_EN TERMINOS"/>
    <s v="Teniendo en cuenta que la Asamblea de Copropietarios del Conjunto Mixto Plaza de la Hoja es anual y la próxima será en el 2024, la Empresa ha adelantado gestiones que permitan la modificación del RPH:_x000a_ 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_x000a_"/>
    <n v="0.6"/>
    <s v="EN PROCESO_x000a_EN TERMINOS"/>
    <s v="Se remitió comunicación con Radicado: S2024000789 del 23 de febrero de 2024, solicitando incluir en el orden del día de la Asamblea General Ordinaria de copropietarios, el tema de la modificación al “Artículo 43 de Reglamento de Propiedad Horizontal” respecto al porcentaje de aportes en las expensas comunes derivadas de los módulos de contribución. sí mismo se solicitó una mesa de trabajo con la administración, los dignatarios del consejo y representantes de la copropiedad, para tratar temas de interés de las partes, incluyendo la evaluación de alternativas orientadas a que los locales comerciales cumplan con su destinación y aporten a las dinámicas sociales de la copropiedad; sin embargo, no se obtuvo respuesta._x000a__x000a_Adicionalmente en cuanto a las actividades de comercialización de los Locales, el 24 de enero de 2024, se remitió comunicación (Radicado: S2024000369) al interesado en comprar los locales 9,10 y 11 de Plaza de La Hoja, con el fin de reiterar la presentación de oferta de compra por el valor de los avalúos vigentes. Así mismo se remitió correo al mismo interesado, indicando el contenido y la forma de presentación de la oferta._x000a__x000a_Por otra parte, se elaboró el borrador de Plan de Mercadeo que se adjunta, el cual se encuentra en revisión."/>
    <n v="0.8"/>
    <x v="0"/>
    <d v="2023-04-19T00:00:00"/>
    <d v="2024-04-17T00:00:00"/>
    <s v="Dirección Comercial"/>
  </r>
  <r>
    <n v="8"/>
    <n v="263"/>
    <x v="0"/>
    <x v="0"/>
    <x v="1"/>
    <n v="1"/>
    <s v="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s v="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
    <s v="Gestionar la movilización de los activos del proyecto &quot;La Colmena&quot;, mediante la definición de un plan de mercadeo."/>
    <s v="Plan de mercadeo definido y gestionado para el proyecto &quot;La Colmena&quot;"/>
    <s v="Un plan de mercadeo definido y gestionado"/>
    <n v="1"/>
    <m/>
    <m/>
    <m/>
    <m/>
    <m/>
    <m/>
    <m/>
    <m/>
    <m/>
    <m/>
    <m/>
    <m/>
    <m/>
    <m/>
    <m/>
    <s v="Se avanza en la actualización del plan de mercadeo (borrador) para la comercialización de los locales, teniendo en cuenta que el proceso de venta mediante invitación pública se declaró desierto.  (se adjunta Plan de mercadeo)"/>
    <n v="0.25"/>
    <s v="EN PROCESO_x000a_EN TERMINOS"/>
    <s v="Se actualizó el plan de mercadeo para los Locales La Colmena y se establecieron las principales actividades a realizar, de las cuales se ha avanzado en las siguientes:_x000a__x000a_* Solicitud de avalúos comerciales ante la UAECD (ya se realizó visita a los locales con el avaluador) ver comunicación radicada en la UAECD_x000a_* Valoración para la determinación de cánones de arrendamiento (ver documento)_x000a_* Contacto con interesados en arrendamiento de los locales_x000a_* Proceso de Sobre cerrado: se recibió manifestación de un interesado, se encuentra en revisión por parte de la Dirección de Gestión Contractual. (ver comunicación sobre cerrado y envío a Contractual)_x000a_*Participación en la feria de la Localidad de San Cristóbal para dar información de los locales._x000a_https://bogota.gov.co/mi-ciudad/habitat/renobo-presento-proyecto-de-vivienda-y-locales-en-san-cristobal"/>
    <n v="0.5"/>
    <s v="EN PROCESO_x000a_EN TERMINOS"/>
    <s v="En desarrollo de la Matriz del plan de mercadeo de los Locales La Colmena se registran los siguientes avances:_x000a_*  Se recibieron los avalúos solicitados a la Unidad Administrativa Especial de Catastro Distrital para tasar el valor base de venta de los locales comerciales._x000a_* De acuerdo con la determinación para comercializar los locales en venta y arriendo, se envió información de los locales y del proceso de comercialización, a clientes potenciales._x000a_* Se avanzó con los borradores de los anexos técnicos para la publicación de un proceso de venta en Sobre cerrado y del aviso correspondiente, de acuerdo con el manual de contratación, para que en caso de que exista un interesado se cuente con los documentos adelantados."/>
    <n v="0.7"/>
    <s v="EN PROCESO_x000a_EN TERMINOS"/>
    <s v="* En enero de 2024 con radicado S2024000368, se remitió comunicación al cliente que manifestó interés de compra de los locales 7 y 8, indicando que para avanzar con el proceso de venta debía allegar un alcance a su propuesta inicial con los valores actualizados de los locales. Se realizó seguimiento al número de contacto pero no fue posible obtener respuesta._x000a_* Se remitieron correos a dos interesados en Local 5, con indicaciones de la forma para presentar oferta de compra - sobre cerrado._x000a_* Se trabajó la actualización del plan de mercadeo, versión que se encuentra en revisión._x000a_* Se actualizó el brochure con la información de los locales._x000a_* A finales de 2023 se consideró la contratación de un tercero para ofrecer los Locales, por lo cual se adelantó la elaboración del Anexo Técnico y Matriz de Riesgos para adelantar el proceso, sobre los cuales la Dirección Contractual formuló observaciones según correo del 8 de febrero de 2024. (Esta alternativa se encuentra en revisión)"/>
    <n v="0.85"/>
    <x v="0"/>
    <d v="2023-04-19T00:00:00"/>
    <d v="2024-04-17T00:00:00"/>
    <s v="Dirección Comercial"/>
  </r>
  <r>
    <n v="9"/>
    <n v="263"/>
    <x v="0"/>
    <x v="0"/>
    <x v="2"/>
    <n v="1"/>
    <s v="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s v="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_x000a_El predio actualmente tiene una afectación dada la factibilidad del proyecto Cable Centro Histórico, por parte del IDU."/>
    <s v="Realizar mesas de trabajo para gestionar la movilización del activo con el IDU, en el marco del proyecto de Cable Aéreo."/>
    <s v="Mesas de trabajo semestrales"/>
    <s v="Mesas de trabajo realizadas / Mesas de trabajo programadas"/>
    <n v="2"/>
    <m/>
    <m/>
    <m/>
    <m/>
    <m/>
    <m/>
    <m/>
    <m/>
    <m/>
    <m/>
    <m/>
    <m/>
    <m/>
    <m/>
    <m/>
    <s v="El IDU en comunicación con radicado E2023002768 de abril de 2023 dio respuesta a la información solicitada por la Empresa sobre el predio Las Cruces, indicando lo siguiente:_x000a__x000a_ &quot;... de conformidad con los resultados del estudio de prefactibilidad, el predio en mención efectivamente sería requerido para el desarrollo del proyecto, particularmente en la construcción de la Estación Intermedia Las Cruces&quot;_x000a__x000a_En la misma comunicación informó que el proyecto ha iniciado apenas la etapa de factibilidad mediante la suscripción de los contratos:_x000a_  * IDU-1735-2022 cuyo objeto es Factibilidad de dos sistemas de transporte por cable aéreo para las localidades de Santafé y La Candelaria y obras complementarias, en Bogotá. D.C._x000a_  * IDU-1727-2022 que tiene como objeto: Interventoría integral para la factibilidad de dos sistemas de transporte por cable aéreo para las localidades de Santafé y La Candelaria y obras complementarias, en Bogotá. D.C._x000a__x000a_En el segundo semestre se agendará mesa de trabajo para conocer sobre los avances en el tema. (se adjunta agenda de citación a la reunión)"/>
    <n v="0.1"/>
    <s v="EN PROCESO_x000a_EN TERMINOS"/>
    <s v="El 13 de Julio se agendo reunión con la Directora Técnica de Proyectos del IDU, Dra Martha Rocío Caldas (ver agenda y acta de reunión)_x000a__x000a_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_x000a_* IDU-1735-2022 cuyo objeto es Factibilidad de dos sistemas de transporte por cable aéreo para las localidades de Santafé y La Candelaria y obras complementarias, en Bogotá. D.C._x000a_* IDU-1727-2022 que tiene como objeto: Interventoría integral para la factibilidad de dos sistemas de transporte por cable aéreo para las localidades de Santafé y La Candelaria y obras complementarias, en Bogotá. D.C."/>
    <n v="0.3"/>
    <s v="EN PROCESO_x000a_EN TERMINOS"/>
    <s v="El 13 de diciembre se agendó reunión con la Dra Martha Caldas del IDU (ver agenda) sin embargo no se llevó a cabo._x000a__x000a_El 20 de diciembre de 2023 se remitió al IDU la comunicación S2023005970, solicitando información sobre el resultado de los contratos IDU-1735-2022 y IDU-1727-2022, ya que con estos se definía la &quot;Factibilidad de dos sistemas de transporte por cable aéreo para las localidades de Santafé́ y La Candelaria y obras complementarias(..)&quot;.  Se espera que el IDU responda si los resultados derivaron en dar factibilidad al proyecto, y si el predio Las Cruces permanece afectado por el trazado, de lo cual dependería la posibilidad de su transferencia."/>
    <n v="0.4"/>
    <s v="EN PROCESO_x000a_EN TERMINOS"/>
    <s v="Mediante comunicación con Radicado No.  S2024000785 del 23 de febrero de 2024, desde la Dirección Técnica Comercial se reiteró al IDU la solicitud de información sobre el resultado de los contratos 1735-2022 y IDU-1727-2022, correspondientes a la Factibilidad e Interventoría del proyecto Cable Aéreo Reencuentro - Monserrate, y si estos derivaron en su factibilidad para avanzar frente a la posibilidad de transferencia del predio Las Cruces._x000a__x000a_Se obtuvo respuesta del IDU mediante Rad E2024002062 del 7 de marzo de 2024, en la que informa el estado actual de los contratos, indicando que terminaron el 1 de marzo de 2024 y que &quot;de conformidad con lo establecido en el Contrato de Consultoría, el IDU deberá realizar el pronunciamiento respecto de los productos frente a las alternativas viables. Este pronunciamiento se realizará dentro de los treinta (30) días calendario siguientes a la radicación de los documentos correspondientes en el IDU&quot;,; dicionalmente, menciona que el proyecto requiere aprobación del Concejo Nacional de Patrimonio. Finalmente manifiesta, &quot;estaremos informando sobre el resultado de la necesidad de cesión del predio en el corto plazo durante el mes de abril de 2024&quot;._x000a__x000a_En el mes de abril de 2024 se realizará el seguimiento correspondiente."/>
    <n v="0.7"/>
    <x v="0"/>
    <d v="2023-04-19T00:00:00"/>
    <d v="2024-04-17T00:00:00"/>
    <s v="Dirección Comercial"/>
  </r>
  <r>
    <n v="11"/>
    <n v="263"/>
    <x v="0"/>
    <x v="0"/>
    <x v="3"/>
    <n v="1"/>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
    <s v="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
    <n v="1"/>
    <s v="CUMPLIDA"/>
    <m/>
    <n v="1"/>
    <x v="1"/>
    <d v="2023-04-19T00:00:00"/>
    <d v="2024-04-17T00:00:00"/>
    <s v="Dirección de Predios - Subgerencia de Gestión Inmobiliaria"/>
  </r>
  <r>
    <n v="13"/>
    <n v="263"/>
    <x v="0"/>
    <x v="0"/>
    <x v="4"/>
    <n v="2"/>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Teniendo en cuenta que el predio del proyecto Jaime Garzón fue recibido gratuitamente y fue restituido al IDU, 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
    <n v="1"/>
    <s v="CUMPLIDA"/>
    <m/>
    <n v="1"/>
    <x v="1"/>
    <d v="2023-04-19T00:00:00"/>
    <d v="2024-04-17T00:00:00"/>
    <s v="Dirección de Predios - Subgerencia de Gestión Inmobiliaria"/>
  </r>
  <r>
    <n v="21"/>
    <n v="263"/>
    <x v="0"/>
    <x v="1"/>
    <x v="5"/>
    <n v="1"/>
    <s v="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_x000a__x000a_"/>
    <s v="Socializar el Procedimiento PD-89 Arriendo de Inmuebles, para reforzar los lineamientos establecidos para establecer el valor del canon de arrendamiento."/>
    <s v="Procedimiento PD-89 Arriendo de Inmuebles socializado"/>
    <s v="Socializaciones realizadas y evaluadas su efectividad / Socializaciones programadas"/>
    <n v="1"/>
    <m/>
    <m/>
    <m/>
    <m/>
    <m/>
    <m/>
    <m/>
    <m/>
    <m/>
    <m/>
    <m/>
    <m/>
    <m/>
    <m/>
    <m/>
    <m/>
    <m/>
    <m/>
    <m/>
    <m/>
    <s v="EN PROCESO_x000a_EN TERMINOS"/>
    <s v="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
    <n v="1"/>
    <s v="CUMPLIDA"/>
    <m/>
    <n v="1"/>
    <x v="1"/>
    <d v="2023-09-26T00:00:00"/>
    <d v="2024-06-30T00:00:00"/>
    <s v="Dirección Comerci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F18FC1-C8EC-44C6-AA3A-BCA7C605B2BD}"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9" firstHeaderRow="1" firstDataRow="2" firstDataCol="3"/>
  <pivotFields count="42">
    <pivotField compact="0" outline="0" showAll="0"/>
    <pivotField compact="0" outline="0" showAll="0"/>
    <pivotField axis="axisRow" compact="0" outline="0" showAll="0" defaultSubtotal="0">
      <items count="2">
        <item m="1" x="1"/>
        <item x="0"/>
      </items>
    </pivotField>
    <pivotField axis="axisRow" compact="0" outline="0" showAll="0">
      <items count="5">
        <item m="1" x="3"/>
        <item m="1" x="2"/>
        <item x="0"/>
        <item x="1"/>
        <item t="default"/>
      </items>
    </pivotField>
    <pivotField axis="axisRow" compact="0" outline="0" showAll="0" sortType="ascending" defaultSubtotal="0">
      <items count="14">
        <item m="1" x="13"/>
        <item x="0"/>
        <item m="1" x="12"/>
        <item x="1"/>
        <item x="2"/>
        <item m="1" x="8"/>
        <item x="3"/>
        <item m="1" x="6"/>
        <item m="1" x="7"/>
        <item x="4"/>
        <item m="1" x="11"/>
        <item m="1" x="10"/>
        <item x="5"/>
        <item m="1" x="9"/>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axis="axisCol" compact="0" outline="0" showAll="0">
      <items count="3">
        <item x="1"/>
        <item x="0"/>
        <item t="default"/>
      </items>
    </pivotField>
    <pivotField compact="0" outline="0" showAll="0"/>
    <pivotField compact="0" outline="0" showAll="0"/>
    <pivotField compact="0" outline="0" showAll="0"/>
  </pivotFields>
  <rowFields count="3">
    <field x="4"/>
    <field x="2"/>
    <field x="3"/>
  </rowFields>
  <rowItems count="7">
    <i>
      <x v="1"/>
      <x v="1"/>
      <x v="2"/>
    </i>
    <i>
      <x v="3"/>
      <x v="1"/>
      <x v="2"/>
    </i>
    <i>
      <x v="4"/>
      <x v="1"/>
      <x v="2"/>
    </i>
    <i>
      <x v="6"/>
      <x v="1"/>
      <x v="2"/>
    </i>
    <i>
      <x v="9"/>
      <x v="1"/>
      <x v="2"/>
    </i>
    <i>
      <x v="12"/>
      <x v="1"/>
      <x v="3"/>
    </i>
    <i t="grand">
      <x/>
    </i>
  </rowItems>
  <colFields count="1">
    <field x="38"/>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A9F7-2E76-4B80-A231-59522A7042E0}">
  <dimension ref="A1:BV38"/>
  <sheetViews>
    <sheetView showGridLines="0" zoomScale="60" zoomScaleNormal="60" workbookViewId="0">
      <pane ySplit="3" topLeftCell="A34" activePane="bottomLeft" state="frozen"/>
      <selection pane="bottomLeft" activeCell="A38" sqref="A38"/>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6.4257812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115.7109375" style="2" customWidth="1"/>
    <col min="41" max="42" width="27.28515625" style="2" customWidth="1"/>
    <col min="43" max="43" width="115.7109375" style="2" customWidth="1"/>
    <col min="44" max="45" width="27.28515625" style="2" customWidth="1"/>
    <col min="46" max="46" width="115.7109375" style="2" customWidth="1"/>
    <col min="47" max="49" width="27.28515625" style="2" customWidth="1"/>
    <col min="50" max="50" width="21.140625" style="5" customWidth="1"/>
    <col min="51" max="51" width="28.140625" style="5" customWidth="1"/>
    <col min="52" max="52" width="49.85546875" style="6" customWidth="1"/>
    <col min="53" max="74" width="0" hidden="1" customWidth="1"/>
    <col min="75" max="16384" width="11.5703125" hidden="1"/>
  </cols>
  <sheetData>
    <row r="1" spans="1:52" ht="18.75" x14ac:dyDescent="0.3">
      <c r="A1" s="1" t="s">
        <v>0</v>
      </c>
    </row>
    <row r="2" spans="1:52" x14ac:dyDescent="0.3">
      <c r="A2" s="7"/>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8"/>
    </row>
    <row r="3" spans="1:52" ht="75" x14ac:dyDescent="0.25">
      <c r="A3" s="47" t="s">
        <v>1</v>
      </c>
      <c r="B3" s="45" t="s">
        <v>2</v>
      </c>
      <c r="C3" s="45" t="s">
        <v>3</v>
      </c>
      <c r="D3" s="45" t="s">
        <v>4</v>
      </c>
      <c r="E3" s="45" t="s">
        <v>5</v>
      </c>
      <c r="F3" s="45" t="s">
        <v>6</v>
      </c>
      <c r="G3" s="45" t="s">
        <v>7</v>
      </c>
      <c r="H3" s="45" t="s">
        <v>8</v>
      </c>
      <c r="I3" s="45" t="s">
        <v>9</v>
      </c>
      <c r="J3" s="45" t="s">
        <v>10</v>
      </c>
      <c r="K3" s="45" t="s">
        <v>11</v>
      </c>
      <c r="L3" s="46" t="s">
        <v>110</v>
      </c>
      <c r="M3" s="44" t="s">
        <v>332</v>
      </c>
      <c r="N3" s="45" t="s">
        <v>331</v>
      </c>
      <c r="O3" s="45" t="s">
        <v>330</v>
      </c>
      <c r="P3" s="44" t="s">
        <v>329</v>
      </c>
      <c r="Q3" s="45" t="s">
        <v>328</v>
      </c>
      <c r="R3" s="45" t="s">
        <v>327</v>
      </c>
      <c r="S3" s="44" t="s">
        <v>326</v>
      </c>
      <c r="T3" s="45" t="s">
        <v>325</v>
      </c>
      <c r="U3" s="45" t="s">
        <v>324</v>
      </c>
      <c r="V3" s="44" t="s">
        <v>323</v>
      </c>
      <c r="W3" s="45" t="s">
        <v>322</v>
      </c>
      <c r="X3" s="45" t="s">
        <v>321</v>
      </c>
      <c r="Y3" s="44" t="s">
        <v>25</v>
      </c>
      <c r="Z3" s="45" t="s">
        <v>26</v>
      </c>
      <c r="AA3" s="45" t="s">
        <v>27</v>
      </c>
      <c r="AB3" s="44" t="s">
        <v>28</v>
      </c>
      <c r="AC3" s="45" t="s">
        <v>29</v>
      </c>
      <c r="AD3" s="45" t="s">
        <v>30</v>
      </c>
      <c r="AE3" s="44" t="s">
        <v>52</v>
      </c>
      <c r="AF3" s="45" t="s">
        <v>50</v>
      </c>
      <c r="AG3" s="45" t="s">
        <v>51</v>
      </c>
      <c r="AH3" s="44" t="s">
        <v>64</v>
      </c>
      <c r="AI3" s="45" t="s">
        <v>65</v>
      </c>
      <c r="AJ3" s="45" t="s">
        <v>66</v>
      </c>
      <c r="AK3" s="44" t="s">
        <v>70</v>
      </c>
      <c r="AL3" s="45" t="s">
        <v>71</v>
      </c>
      <c r="AM3" s="45" t="s">
        <v>72</v>
      </c>
      <c r="AN3" s="44" t="s">
        <v>111</v>
      </c>
      <c r="AO3" s="45" t="s">
        <v>112</v>
      </c>
      <c r="AP3" s="45" t="s">
        <v>113</v>
      </c>
      <c r="AQ3" s="44" t="s">
        <v>125</v>
      </c>
      <c r="AR3" s="45" t="s">
        <v>126</v>
      </c>
      <c r="AS3" s="45" t="s">
        <v>127</v>
      </c>
      <c r="AT3" s="44" t="s">
        <v>177</v>
      </c>
      <c r="AU3" s="45" t="s">
        <v>178</v>
      </c>
      <c r="AV3" s="45" t="s">
        <v>179</v>
      </c>
      <c r="AW3" s="45" t="s">
        <v>350</v>
      </c>
      <c r="AX3" s="45" t="s">
        <v>12</v>
      </c>
      <c r="AY3" s="45" t="s">
        <v>13</v>
      </c>
      <c r="AZ3" s="44" t="s">
        <v>14</v>
      </c>
    </row>
    <row r="4" spans="1:52" ht="157.9" customHeight="1" x14ac:dyDescent="0.25">
      <c r="A4" s="40">
        <v>1</v>
      </c>
      <c r="B4" s="35">
        <v>263</v>
      </c>
      <c r="C4" s="43" t="s">
        <v>209</v>
      </c>
      <c r="D4" s="35">
        <v>56</v>
      </c>
      <c r="E4" s="43" t="s">
        <v>281</v>
      </c>
      <c r="F4" s="43">
        <v>1</v>
      </c>
      <c r="G4" s="42" t="s">
        <v>312</v>
      </c>
      <c r="H4" s="41" t="s">
        <v>311</v>
      </c>
      <c r="I4" s="41" t="s">
        <v>320</v>
      </c>
      <c r="J4" s="41" t="s">
        <v>319</v>
      </c>
      <c r="K4" s="41" t="s">
        <v>318</v>
      </c>
      <c r="L4" s="37">
        <v>1</v>
      </c>
      <c r="M4" s="39"/>
      <c r="N4" s="37"/>
      <c r="O4" s="37"/>
      <c r="P4" s="39"/>
      <c r="Q4" s="37"/>
      <c r="R4" s="37"/>
      <c r="S4" s="39"/>
      <c r="T4" s="37"/>
      <c r="U4" s="37" t="s">
        <v>16</v>
      </c>
      <c r="V4" s="39" t="s">
        <v>317</v>
      </c>
      <c r="W4" s="37">
        <v>1</v>
      </c>
      <c r="X4" s="37" t="s">
        <v>17</v>
      </c>
      <c r="Y4" s="39"/>
      <c r="Z4" s="38">
        <v>1</v>
      </c>
      <c r="AA4" s="37" t="s">
        <v>17</v>
      </c>
      <c r="AB4" s="39"/>
      <c r="AC4" s="38">
        <v>1</v>
      </c>
      <c r="AD4" s="37" t="s">
        <v>17</v>
      </c>
      <c r="AE4" s="39"/>
      <c r="AF4" s="38">
        <v>1</v>
      </c>
      <c r="AG4" s="37" t="s">
        <v>17</v>
      </c>
      <c r="AH4" s="39"/>
      <c r="AI4" s="38">
        <v>1</v>
      </c>
      <c r="AJ4" s="37" t="s">
        <v>17</v>
      </c>
      <c r="AK4" s="39"/>
      <c r="AL4" s="38">
        <v>1</v>
      </c>
      <c r="AM4" s="37" t="s">
        <v>17</v>
      </c>
      <c r="AN4" s="39"/>
      <c r="AO4" s="38">
        <v>1</v>
      </c>
      <c r="AP4" s="37" t="s">
        <v>17</v>
      </c>
      <c r="AQ4" s="39"/>
      <c r="AR4" s="38">
        <v>1</v>
      </c>
      <c r="AS4" s="37" t="s">
        <v>17</v>
      </c>
      <c r="AT4" s="39"/>
      <c r="AU4" s="38"/>
      <c r="AV4" s="37"/>
      <c r="AW4" s="37" t="s">
        <v>351</v>
      </c>
      <c r="AX4" s="36">
        <v>44488</v>
      </c>
      <c r="AY4" s="36">
        <v>44592</v>
      </c>
      <c r="AZ4" s="35" t="s">
        <v>23</v>
      </c>
    </row>
    <row r="5" spans="1:52" ht="120" customHeight="1" x14ac:dyDescent="0.25">
      <c r="A5" s="40">
        <v>2</v>
      </c>
      <c r="B5" s="35">
        <v>263</v>
      </c>
      <c r="C5" s="43" t="s">
        <v>209</v>
      </c>
      <c r="D5" s="35">
        <v>56</v>
      </c>
      <c r="E5" s="43" t="s">
        <v>281</v>
      </c>
      <c r="F5" s="43">
        <v>2</v>
      </c>
      <c r="G5" s="42" t="s">
        <v>312</v>
      </c>
      <c r="H5" s="41" t="s">
        <v>311</v>
      </c>
      <c r="I5" s="41" t="s">
        <v>316</v>
      </c>
      <c r="J5" s="41" t="s">
        <v>315</v>
      </c>
      <c r="K5" s="41" t="s">
        <v>314</v>
      </c>
      <c r="L5" s="37">
        <v>1</v>
      </c>
      <c r="M5" s="39"/>
      <c r="N5" s="37"/>
      <c r="O5" s="37"/>
      <c r="P5" s="39"/>
      <c r="Q5" s="37"/>
      <c r="R5" s="37"/>
      <c r="S5" s="39"/>
      <c r="T5" s="37"/>
      <c r="U5" s="37" t="s">
        <v>16</v>
      </c>
      <c r="V5" s="39" t="s">
        <v>313</v>
      </c>
      <c r="W5" s="37">
        <v>1</v>
      </c>
      <c r="X5" s="37" t="s">
        <v>17</v>
      </c>
      <c r="Y5" s="39"/>
      <c r="Z5" s="38">
        <v>1</v>
      </c>
      <c r="AA5" s="37" t="s">
        <v>17</v>
      </c>
      <c r="AB5" s="39"/>
      <c r="AC5" s="38">
        <v>1</v>
      </c>
      <c r="AD5" s="37" t="s">
        <v>17</v>
      </c>
      <c r="AE5" s="39"/>
      <c r="AF5" s="38">
        <v>1</v>
      </c>
      <c r="AG5" s="37" t="s">
        <v>17</v>
      </c>
      <c r="AH5" s="39"/>
      <c r="AI5" s="38">
        <v>1</v>
      </c>
      <c r="AJ5" s="37" t="s">
        <v>17</v>
      </c>
      <c r="AK5" s="39"/>
      <c r="AL5" s="38">
        <v>1</v>
      </c>
      <c r="AM5" s="37" t="s">
        <v>17</v>
      </c>
      <c r="AN5" s="39"/>
      <c r="AO5" s="38">
        <v>1</v>
      </c>
      <c r="AP5" s="37" t="s">
        <v>17</v>
      </c>
      <c r="AQ5" s="39"/>
      <c r="AR5" s="38">
        <v>1</v>
      </c>
      <c r="AS5" s="37" t="s">
        <v>17</v>
      </c>
      <c r="AT5" s="39"/>
      <c r="AU5" s="38"/>
      <c r="AV5" s="37"/>
      <c r="AW5" s="37" t="s">
        <v>351</v>
      </c>
      <c r="AX5" s="36">
        <v>44488</v>
      </c>
      <c r="AY5" s="36">
        <v>44592</v>
      </c>
      <c r="AZ5" s="35" t="s">
        <v>23</v>
      </c>
    </row>
    <row r="6" spans="1:52" ht="120" customHeight="1" x14ac:dyDescent="0.25">
      <c r="A6" s="40">
        <v>3</v>
      </c>
      <c r="B6" s="35">
        <v>263</v>
      </c>
      <c r="C6" s="43" t="s">
        <v>209</v>
      </c>
      <c r="D6" s="35">
        <v>56</v>
      </c>
      <c r="E6" s="43" t="s">
        <v>281</v>
      </c>
      <c r="F6" s="43">
        <v>3</v>
      </c>
      <c r="G6" s="42" t="s">
        <v>312</v>
      </c>
      <c r="H6" s="41" t="s">
        <v>311</v>
      </c>
      <c r="I6" s="41" t="s">
        <v>310</v>
      </c>
      <c r="J6" s="41" t="s">
        <v>305</v>
      </c>
      <c r="K6" s="41" t="s">
        <v>309</v>
      </c>
      <c r="L6" s="37">
        <v>1</v>
      </c>
      <c r="M6" s="39"/>
      <c r="N6" s="37"/>
      <c r="O6" s="37"/>
      <c r="P6" s="39"/>
      <c r="Q6" s="37"/>
      <c r="R6" s="37"/>
      <c r="S6" s="39"/>
      <c r="T6" s="37"/>
      <c r="U6" s="37" t="s">
        <v>16</v>
      </c>
      <c r="V6" s="39" t="s">
        <v>308</v>
      </c>
      <c r="W6" s="37">
        <v>0.75</v>
      </c>
      <c r="X6" s="37" t="s">
        <v>16</v>
      </c>
      <c r="Y6" s="39" t="s">
        <v>307</v>
      </c>
      <c r="Z6" s="37">
        <v>1</v>
      </c>
      <c r="AA6" s="37" t="s">
        <v>17</v>
      </c>
      <c r="AB6" s="39"/>
      <c r="AC6" s="37">
        <v>1</v>
      </c>
      <c r="AD6" s="37" t="s">
        <v>17</v>
      </c>
      <c r="AE6" s="39"/>
      <c r="AF6" s="37">
        <v>1</v>
      </c>
      <c r="AG6" s="37" t="s">
        <v>17</v>
      </c>
      <c r="AH6" s="39"/>
      <c r="AI6" s="37">
        <v>1</v>
      </c>
      <c r="AJ6" s="37" t="s">
        <v>17</v>
      </c>
      <c r="AK6" s="39"/>
      <c r="AL6" s="37">
        <v>1</v>
      </c>
      <c r="AM6" s="37" t="s">
        <v>17</v>
      </c>
      <c r="AN6" s="39"/>
      <c r="AO6" s="37">
        <v>1</v>
      </c>
      <c r="AP6" s="37" t="s">
        <v>17</v>
      </c>
      <c r="AQ6" s="39"/>
      <c r="AR6" s="38">
        <v>1</v>
      </c>
      <c r="AS6" s="37" t="s">
        <v>17</v>
      </c>
      <c r="AT6" s="39"/>
      <c r="AU6" s="38"/>
      <c r="AV6" s="37"/>
      <c r="AW6" s="37" t="s">
        <v>351</v>
      </c>
      <c r="AX6" s="36">
        <v>44488</v>
      </c>
      <c r="AY6" s="36">
        <v>44592</v>
      </c>
      <c r="AZ6" s="35" t="s">
        <v>23</v>
      </c>
    </row>
    <row r="7" spans="1:52" ht="120" customHeight="1" x14ac:dyDescent="0.25">
      <c r="A7" s="40">
        <v>4</v>
      </c>
      <c r="B7" s="35">
        <v>263</v>
      </c>
      <c r="C7" s="43" t="s">
        <v>209</v>
      </c>
      <c r="D7" s="35">
        <v>56</v>
      </c>
      <c r="E7" s="43" t="s">
        <v>281</v>
      </c>
      <c r="F7" s="43">
        <v>4</v>
      </c>
      <c r="G7" s="42" t="s">
        <v>301</v>
      </c>
      <c r="H7" s="41" t="s">
        <v>300</v>
      </c>
      <c r="I7" s="41" t="s">
        <v>306</v>
      </c>
      <c r="J7" s="41" t="s">
        <v>305</v>
      </c>
      <c r="K7" s="41" t="s">
        <v>304</v>
      </c>
      <c r="L7" s="37">
        <v>1</v>
      </c>
      <c r="M7" s="39"/>
      <c r="N7" s="37"/>
      <c r="O7" s="37"/>
      <c r="P7" s="39"/>
      <c r="Q7" s="37"/>
      <c r="R7" s="37"/>
      <c r="S7" s="39"/>
      <c r="T7" s="37"/>
      <c r="U7" s="37" t="s">
        <v>16</v>
      </c>
      <c r="V7" s="39" t="s">
        <v>303</v>
      </c>
      <c r="W7" s="37">
        <v>0.75</v>
      </c>
      <c r="X7" s="37" t="s">
        <v>16</v>
      </c>
      <c r="Y7" s="39" t="s">
        <v>302</v>
      </c>
      <c r="Z7" s="37">
        <v>1</v>
      </c>
      <c r="AA7" s="37" t="s">
        <v>17</v>
      </c>
      <c r="AB7" s="39"/>
      <c r="AC7" s="37">
        <v>1</v>
      </c>
      <c r="AD7" s="37" t="s">
        <v>17</v>
      </c>
      <c r="AE7" s="39"/>
      <c r="AF7" s="37">
        <v>1</v>
      </c>
      <c r="AG7" s="37" t="s">
        <v>17</v>
      </c>
      <c r="AH7" s="39"/>
      <c r="AI7" s="37">
        <v>1</v>
      </c>
      <c r="AJ7" s="37" t="s">
        <v>17</v>
      </c>
      <c r="AK7" s="39"/>
      <c r="AL7" s="37">
        <v>1</v>
      </c>
      <c r="AM7" s="37" t="s">
        <v>17</v>
      </c>
      <c r="AN7" s="39"/>
      <c r="AO7" s="37">
        <v>1</v>
      </c>
      <c r="AP7" s="37" t="s">
        <v>17</v>
      </c>
      <c r="AQ7" s="39"/>
      <c r="AR7" s="38">
        <v>1</v>
      </c>
      <c r="AS7" s="37" t="s">
        <v>17</v>
      </c>
      <c r="AT7" s="39"/>
      <c r="AU7" s="38"/>
      <c r="AV7" s="37"/>
      <c r="AW7" s="37" t="s">
        <v>351</v>
      </c>
      <c r="AX7" s="36">
        <v>44488</v>
      </c>
      <c r="AY7" s="36">
        <v>44592</v>
      </c>
      <c r="AZ7" s="35" t="s">
        <v>23</v>
      </c>
    </row>
    <row r="8" spans="1:52" ht="120" customHeight="1" x14ac:dyDescent="0.25">
      <c r="A8" s="40">
        <v>5</v>
      </c>
      <c r="B8" s="35">
        <v>263</v>
      </c>
      <c r="C8" s="43" t="s">
        <v>209</v>
      </c>
      <c r="D8" s="35">
        <v>56</v>
      </c>
      <c r="E8" s="43" t="s">
        <v>281</v>
      </c>
      <c r="F8" s="43">
        <v>5</v>
      </c>
      <c r="G8" s="42" t="s">
        <v>301</v>
      </c>
      <c r="H8" s="41" t="s">
        <v>300</v>
      </c>
      <c r="I8" s="41" t="s">
        <v>299</v>
      </c>
      <c r="J8" s="41" t="s">
        <v>298</v>
      </c>
      <c r="K8" s="41" t="s">
        <v>297</v>
      </c>
      <c r="L8" s="40">
        <v>1</v>
      </c>
      <c r="M8" s="39"/>
      <c r="N8" s="37"/>
      <c r="O8" s="37"/>
      <c r="P8" s="39"/>
      <c r="Q8" s="37"/>
      <c r="R8" s="37"/>
      <c r="S8" s="39"/>
      <c r="T8" s="37"/>
      <c r="U8" s="37" t="s">
        <v>16</v>
      </c>
      <c r="V8" s="39" t="s">
        <v>296</v>
      </c>
      <c r="W8" s="37">
        <v>0.75</v>
      </c>
      <c r="X8" s="37" t="s">
        <v>16</v>
      </c>
      <c r="Y8" s="39" t="s">
        <v>295</v>
      </c>
      <c r="Z8" s="38">
        <v>1</v>
      </c>
      <c r="AA8" s="37" t="s">
        <v>17</v>
      </c>
      <c r="AB8" s="39"/>
      <c r="AC8" s="38">
        <v>1</v>
      </c>
      <c r="AD8" s="37" t="s">
        <v>17</v>
      </c>
      <c r="AE8" s="39"/>
      <c r="AF8" s="38">
        <v>1</v>
      </c>
      <c r="AG8" s="37" t="s">
        <v>17</v>
      </c>
      <c r="AH8" s="39"/>
      <c r="AI8" s="38">
        <v>1</v>
      </c>
      <c r="AJ8" s="37" t="s">
        <v>17</v>
      </c>
      <c r="AK8" s="39"/>
      <c r="AL8" s="38">
        <v>1</v>
      </c>
      <c r="AM8" s="37" t="s">
        <v>17</v>
      </c>
      <c r="AN8" s="39"/>
      <c r="AO8" s="38">
        <v>1</v>
      </c>
      <c r="AP8" s="37" t="s">
        <v>17</v>
      </c>
      <c r="AQ8" s="39"/>
      <c r="AR8" s="38">
        <v>1</v>
      </c>
      <c r="AS8" s="37" t="s">
        <v>17</v>
      </c>
      <c r="AT8" s="39"/>
      <c r="AU8" s="38"/>
      <c r="AV8" s="37"/>
      <c r="AW8" s="37" t="s">
        <v>351</v>
      </c>
      <c r="AX8" s="36">
        <v>44488</v>
      </c>
      <c r="AY8" s="36">
        <v>44620</v>
      </c>
      <c r="AZ8" s="35" t="s">
        <v>294</v>
      </c>
    </row>
    <row r="9" spans="1:52" ht="120" customHeight="1" x14ac:dyDescent="0.25">
      <c r="A9" s="40">
        <v>6</v>
      </c>
      <c r="B9" s="35">
        <v>263</v>
      </c>
      <c r="C9" s="43" t="s">
        <v>209</v>
      </c>
      <c r="D9" s="35">
        <v>56</v>
      </c>
      <c r="E9" s="43" t="s">
        <v>281</v>
      </c>
      <c r="F9" s="43">
        <v>6</v>
      </c>
      <c r="G9" s="42" t="s">
        <v>289</v>
      </c>
      <c r="H9" s="41" t="s">
        <v>279</v>
      </c>
      <c r="I9" s="41" t="s">
        <v>293</v>
      </c>
      <c r="J9" s="41" t="s">
        <v>292</v>
      </c>
      <c r="K9" s="41" t="s">
        <v>291</v>
      </c>
      <c r="L9" s="40">
        <v>1</v>
      </c>
      <c r="M9" s="39"/>
      <c r="N9" s="37"/>
      <c r="O9" s="37"/>
      <c r="P9" s="39"/>
      <c r="Q9" s="37"/>
      <c r="R9" s="37"/>
      <c r="S9" s="39"/>
      <c r="T9" s="37"/>
      <c r="U9" s="37" t="s">
        <v>16</v>
      </c>
      <c r="V9" s="39" t="s">
        <v>290</v>
      </c>
      <c r="W9" s="37">
        <v>1</v>
      </c>
      <c r="X9" s="37" t="s">
        <v>17</v>
      </c>
      <c r="Y9" s="39"/>
      <c r="Z9" s="38">
        <v>1</v>
      </c>
      <c r="AA9" s="37" t="s">
        <v>17</v>
      </c>
      <c r="AB9" s="39"/>
      <c r="AC9" s="38">
        <v>1</v>
      </c>
      <c r="AD9" s="37" t="s">
        <v>17</v>
      </c>
      <c r="AE9" s="39"/>
      <c r="AF9" s="38">
        <v>1</v>
      </c>
      <c r="AG9" s="37" t="s">
        <v>17</v>
      </c>
      <c r="AH9" s="39"/>
      <c r="AI9" s="38">
        <v>1</v>
      </c>
      <c r="AJ9" s="37" t="s">
        <v>17</v>
      </c>
      <c r="AK9" s="39"/>
      <c r="AL9" s="38">
        <v>1</v>
      </c>
      <c r="AM9" s="37" t="s">
        <v>17</v>
      </c>
      <c r="AN9" s="39"/>
      <c r="AO9" s="38">
        <v>1</v>
      </c>
      <c r="AP9" s="37" t="s">
        <v>17</v>
      </c>
      <c r="AQ9" s="39"/>
      <c r="AR9" s="38">
        <v>1</v>
      </c>
      <c r="AS9" s="37" t="s">
        <v>17</v>
      </c>
      <c r="AT9" s="39"/>
      <c r="AU9" s="38"/>
      <c r="AV9" s="37"/>
      <c r="AW9" s="37" t="s">
        <v>351</v>
      </c>
      <c r="AX9" s="36">
        <v>44488</v>
      </c>
      <c r="AY9" s="36">
        <v>44712</v>
      </c>
      <c r="AZ9" s="35" t="s">
        <v>282</v>
      </c>
    </row>
    <row r="10" spans="1:52" ht="120" customHeight="1" x14ac:dyDescent="0.25">
      <c r="A10" s="40">
        <v>7</v>
      </c>
      <c r="B10" s="35">
        <v>263</v>
      </c>
      <c r="C10" s="43" t="s">
        <v>209</v>
      </c>
      <c r="D10" s="35">
        <v>56</v>
      </c>
      <c r="E10" s="43" t="s">
        <v>281</v>
      </c>
      <c r="F10" s="43">
        <v>7</v>
      </c>
      <c r="G10" s="42" t="s">
        <v>289</v>
      </c>
      <c r="H10" s="41" t="s">
        <v>279</v>
      </c>
      <c r="I10" s="41" t="s">
        <v>288</v>
      </c>
      <c r="J10" s="41" t="s">
        <v>287</v>
      </c>
      <c r="K10" s="41" t="s">
        <v>286</v>
      </c>
      <c r="L10" s="40">
        <v>1</v>
      </c>
      <c r="M10" s="39"/>
      <c r="N10" s="37"/>
      <c r="O10" s="37"/>
      <c r="P10" s="39"/>
      <c r="Q10" s="37"/>
      <c r="R10" s="37"/>
      <c r="S10" s="39"/>
      <c r="T10" s="37"/>
      <c r="U10" s="37" t="s">
        <v>16</v>
      </c>
      <c r="V10" s="39" t="s">
        <v>285</v>
      </c>
      <c r="W10" s="37">
        <v>0.75</v>
      </c>
      <c r="X10" s="37" t="s">
        <v>16</v>
      </c>
      <c r="Y10" s="39" t="s">
        <v>284</v>
      </c>
      <c r="Z10" s="38">
        <v>1</v>
      </c>
      <c r="AA10" s="37" t="s">
        <v>17</v>
      </c>
      <c r="AB10" s="39" t="s">
        <v>283</v>
      </c>
      <c r="AC10" s="38">
        <v>1</v>
      </c>
      <c r="AD10" s="37" t="s">
        <v>17</v>
      </c>
      <c r="AE10" s="39"/>
      <c r="AF10" s="38">
        <v>1</v>
      </c>
      <c r="AG10" s="37" t="s">
        <v>17</v>
      </c>
      <c r="AH10" s="39"/>
      <c r="AI10" s="38">
        <v>1</v>
      </c>
      <c r="AJ10" s="37" t="s">
        <v>17</v>
      </c>
      <c r="AK10" s="39"/>
      <c r="AL10" s="38">
        <v>1</v>
      </c>
      <c r="AM10" s="37" t="s">
        <v>17</v>
      </c>
      <c r="AN10" s="39"/>
      <c r="AO10" s="38">
        <v>1</v>
      </c>
      <c r="AP10" s="37" t="s">
        <v>17</v>
      </c>
      <c r="AQ10" s="39"/>
      <c r="AR10" s="38">
        <v>1</v>
      </c>
      <c r="AS10" s="37" t="s">
        <v>17</v>
      </c>
      <c r="AT10" s="39"/>
      <c r="AU10" s="38"/>
      <c r="AV10" s="37"/>
      <c r="AW10" s="37" t="s">
        <v>351</v>
      </c>
      <c r="AX10" s="36">
        <v>44488</v>
      </c>
      <c r="AY10" s="36">
        <v>44742</v>
      </c>
      <c r="AZ10" s="35" t="s">
        <v>282</v>
      </c>
    </row>
    <row r="11" spans="1:52" ht="120" customHeight="1" x14ac:dyDescent="0.25">
      <c r="A11" s="40">
        <v>8</v>
      </c>
      <c r="B11" s="35">
        <v>263</v>
      </c>
      <c r="C11" s="43" t="s">
        <v>209</v>
      </c>
      <c r="D11" s="35">
        <v>56</v>
      </c>
      <c r="E11" s="43" t="s">
        <v>281</v>
      </c>
      <c r="F11" s="43">
        <v>8</v>
      </c>
      <c r="G11" s="42" t="s">
        <v>280</v>
      </c>
      <c r="H11" s="41" t="s">
        <v>279</v>
      </c>
      <c r="I11" s="41" t="s">
        <v>278</v>
      </c>
      <c r="J11" s="41" t="s">
        <v>277</v>
      </c>
      <c r="K11" s="41" t="s">
        <v>276</v>
      </c>
      <c r="L11" s="40">
        <v>1</v>
      </c>
      <c r="M11" s="39"/>
      <c r="N11" s="37"/>
      <c r="O11" s="37"/>
      <c r="P11" s="39"/>
      <c r="Q11" s="37"/>
      <c r="R11" s="37"/>
      <c r="S11" s="39"/>
      <c r="T11" s="37"/>
      <c r="U11" s="37" t="s">
        <v>16</v>
      </c>
      <c r="V11" s="39" t="s">
        <v>275</v>
      </c>
      <c r="W11" s="37">
        <v>0.15</v>
      </c>
      <c r="X11" s="37" t="s">
        <v>16</v>
      </c>
      <c r="Y11" s="39" t="s">
        <v>274</v>
      </c>
      <c r="Z11" s="37">
        <v>1</v>
      </c>
      <c r="AA11" s="37" t="s">
        <v>17</v>
      </c>
      <c r="AB11" s="39"/>
      <c r="AC11" s="37">
        <v>1</v>
      </c>
      <c r="AD11" s="37" t="s">
        <v>17</v>
      </c>
      <c r="AE11" s="39"/>
      <c r="AF11" s="37">
        <v>1</v>
      </c>
      <c r="AG11" s="37" t="s">
        <v>17</v>
      </c>
      <c r="AH11" s="39"/>
      <c r="AI11" s="37">
        <v>1</v>
      </c>
      <c r="AJ11" s="37" t="s">
        <v>17</v>
      </c>
      <c r="AK11" s="39"/>
      <c r="AL11" s="37">
        <v>1</v>
      </c>
      <c r="AM11" s="37" t="s">
        <v>17</v>
      </c>
      <c r="AN11" s="39"/>
      <c r="AO11" s="37">
        <v>1</v>
      </c>
      <c r="AP11" s="37" t="s">
        <v>17</v>
      </c>
      <c r="AQ11" s="39"/>
      <c r="AR11" s="38">
        <v>1</v>
      </c>
      <c r="AS11" s="37" t="s">
        <v>17</v>
      </c>
      <c r="AT11" s="39"/>
      <c r="AU11" s="38"/>
      <c r="AV11" s="37"/>
      <c r="AW11" s="37" t="s">
        <v>351</v>
      </c>
      <c r="AX11" s="36">
        <v>44488</v>
      </c>
      <c r="AY11" s="36">
        <v>44742</v>
      </c>
      <c r="AZ11" s="35" t="s">
        <v>273</v>
      </c>
    </row>
    <row r="12" spans="1:52" ht="120" customHeight="1" x14ac:dyDescent="0.25">
      <c r="A12" s="40">
        <v>9</v>
      </c>
      <c r="B12" s="35">
        <v>263</v>
      </c>
      <c r="C12" s="43" t="s">
        <v>209</v>
      </c>
      <c r="D12" s="35">
        <v>56</v>
      </c>
      <c r="E12" s="43" t="s">
        <v>261</v>
      </c>
      <c r="F12" s="43">
        <v>2</v>
      </c>
      <c r="G12" s="42" t="s">
        <v>260</v>
      </c>
      <c r="H12" s="41" t="s">
        <v>272</v>
      </c>
      <c r="I12" s="41" t="s">
        <v>271</v>
      </c>
      <c r="J12" s="41" t="s">
        <v>270</v>
      </c>
      <c r="K12" s="35" t="s">
        <v>269</v>
      </c>
      <c r="L12" s="40">
        <v>2</v>
      </c>
      <c r="M12" s="39"/>
      <c r="N12" s="37"/>
      <c r="O12" s="37"/>
      <c r="P12" s="39"/>
      <c r="Q12" s="37"/>
      <c r="R12" s="37"/>
      <c r="S12" s="39"/>
      <c r="T12" s="37"/>
      <c r="U12" s="37" t="s">
        <v>16</v>
      </c>
      <c r="V12" s="39" t="s">
        <v>268</v>
      </c>
      <c r="W12" s="37">
        <v>1</v>
      </c>
      <c r="X12" s="37" t="s">
        <v>17</v>
      </c>
      <c r="Y12" s="39"/>
      <c r="Z12" s="38">
        <v>1</v>
      </c>
      <c r="AA12" s="37" t="s">
        <v>17</v>
      </c>
      <c r="AB12" s="39"/>
      <c r="AC12" s="38">
        <v>1</v>
      </c>
      <c r="AD12" s="37" t="s">
        <v>17</v>
      </c>
      <c r="AE12" s="39"/>
      <c r="AF12" s="38">
        <v>1</v>
      </c>
      <c r="AG12" s="37" t="s">
        <v>17</v>
      </c>
      <c r="AH12" s="39"/>
      <c r="AI12" s="38">
        <v>1</v>
      </c>
      <c r="AJ12" s="37" t="s">
        <v>17</v>
      </c>
      <c r="AK12" s="39"/>
      <c r="AL12" s="38">
        <v>1</v>
      </c>
      <c r="AM12" s="37" t="s">
        <v>17</v>
      </c>
      <c r="AN12" s="39"/>
      <c r="AO12" s="38">
        <v>1</v>
      </c>
      <c r="AP12" s="37" t="s">
        <v>17</v>
      </c>
      <c r="AQ12" s="39"/>
      <c r="AR12" s="38">
        <v>1</v>
      </c>
      <c r="AS12" s="37" t="s">
        <v>17</v>
      </c>
      <c r="AT12" s="39"/>
      <c r="AU12" s="38"/>
      <c r="AV12" s="37"/>
      <c r="AW12" s="37" t="s">
        <v>351</v>
      </c>
      <c r="AX12" s="36">
        <v>44488</v>
      </c>
      <c r="AY12" s="36">
        <v>44849</v>
      </c>
      <c r="AZ12" s="35" t="s">
        <v>267</v>
      </c>
    </row>
    <row r="13" spans="1:52" ht="230.45" customHeight="1" x14ac:dyDescent="0.25">
      <c r="A13" s="40">
        <v>10</v>
      </c>
      <c r="B13" s="35">
        <v>263</v>
      </c>
      <c r="C13" s="43" t="s">
        <v>209</v>
      </c>
      <c r="D13" s="35">
        <v>56</v>
      </c>
      <c r="E13" s="43" t="s">
        <v>261</v>
      </c>
      <c r="F13" s="43">
        <v>3</v>
      </c>
      <c r="G13" s="42" t="s">
        <v>260</v>
      </c>
      <c r="H13" s="41" t="s">
        <v>259</v>
      </c>
      <c r="I13" s="41" t="s">
        <v>266</v>
      </c>
      <c r="J13" s="41" t="s">
        <v>265</v>
      </c>
      <c r="K13" s="41" t="s">
        <v>264</v>
      </c>
      <c r="L13" s="40">
        <v>1</v>
      </c>
      <c r="M13" s="39"/>
      <c r="N13" s="37"/>
      <c r="O13" s="37"/>
      <c r="P13" s="39"/>
      <c r="Q13" s="37"/>
      <c r="R13" s="37"/>
      <c r="S13" s="39"/>
      <c r="T13" s="37"/>
      <c r="U13" s="37" t="s">
        <v>16</v>
      </c>
      <c r="V13" s="37" t="s">
        <v>15</v>
      </c>
      <c r="W13" s="37">
        <v>0</v>
      </c>
      <c r="X13" s="37" t="s">
        <v>16</v>
      </c>
      <c r="Y13" s="39" t="s">
        <v>263</v>
      </c>
      <c r="Z13" s="37">
        <v>0.1</v>
      </c>
      <c r="AA13" s="37" t="s">
        <v>16</v>
      </c>
      <c r="AB13" s="37" t="s">
        <v>15</v>
      </c>
      <c r="AC13" s="37">
        <v>0</v>
      </c>
      <c r="AD13" s="37" t="s">
        <v>16</v>
      </c>
      <c r="AE13" s="39" t="s">
        <v>262</v>
      </c>
      <c r="AF13" s="37">
        <v>1</v>
      </c>
      <c r="AG13" s="37" t="s">
        <v>17</v>
      </c>
      <c r="AH13" s="39"/>
      <c r="AI13" s="37">
        <v>1</v>
      </c>
      <c r="AJ13" s="37" t="s">
        <v>17</v>
      </c>
      <c r="AK13" s="39"/>
      <c r="AL13" s="37">
        <v>1</v>
      </c>
      <c r="AM13" s="37" t="s">
        <v>17</v>
      </c>
      <c r="AN13" s="39"/>
      <c r="AO13" s="37">
        <v>1</v>
      </c>
      <c r="AP13" s="37" t="s">
        <v>17</v>
      </c>
      <c r="AQ13" s="39"/>
      <c r="AR13" s="38">
        <v>1</v>
      </c>
      <c r="AS13" s="37" t="s">
        <v>17</v>
      </c>
      <c r="AT13" s="39"/>
      <c r="AU13" s="38"/>
      <c r="AV13" s="37"/>
      <c r="AW13" s="37" t="s">
        <v>351</v>
      </c>
      <c r="AX13" s="36">
        <v>44488</v>
      </c>
      <c r="AY13" s="36">
        <v>44849</v>
      </c>
      <c r="AZ13" s="35" t="s">
        <v>252</v>
      </c>
    </row>
    <row r="14" spans="1:52" ht="120" customHeight="1" x14ac:dyDescent="0.25">
      <c r="A14" s="40">
        <v>11</v>
      </c>
      <c r="B14" s="35">
        <v>263</v>
      </c>
      <c r="C14" s="43" t="s">
        <v>209</v>
      </c>
      <c r="D14" s="35">
        <v>56</v>
      </c>
      <c r="E14" s="43" t="s">
        <v>261</v>
      </c>
      <c r="F14" s="43">
        <v>4</v>
      </c>
      <c r="G14" s="42" t="s">
        <v>260</v>
      </c>
      <c r="H14" s="41" t="s">
        <v>259</v>
      </c>
      <c r="I14" s="41" t="s">
        <v>258</v>
      </c>
      <c r="J14" s="41" t="s">
        <v>257</v>
      </c>
      <c r="K14" s="41" t="s">
        <v>256</v>
      </c>
      <c r="L14" s="37">
        <v>1</v>
      </c>
      <c r="M14" s="39"/>
      <c r="N14" s="37"/>
      <c r="O14" s="37"/>
      <c r="P14" s="39"/>
      <c r="Q14" s="37"/>
      <c r="R14" s="37"/>
      <c r="S14" s="39"/>
      <c r="T14" s="37"/>
      <c r="U14" s="37" t="s">
        <v>16</v>
      </c>
      <c r="V14" s="37" t="s">
        <v>15</v>
      </c>
      <c r="W14" s="37">
        <v>0</v>
      </c>
      <c r="X14" s="37" t="s">
        <v>16</v>
      </c>
      <c r="Y14" s="39" t="s">
        <v>255</v>
      </c>
      <c r="Z14" s="37">
        <v>0.1</v>
      </c>
      <c r="AA14" s="37" t="s">
        <v>16</v>
      </c>
      <c r="AB14" s="39" t="s">
        <v>254</v>
      </c>
      <c r="AC14" s="37">
        <v>0.7</v>
      </c>
      <c r="AD14" s="37" t="s">
        <v>16</v>
      </c>
      <c r="AE14" s="39" t="s">
        <v>253</v>
      </c>
      <c r="AF14" s="37">
        <v>1</v>
      </c>
      <c r="AG14" s="37" t="s">
        <v>17</v>
      </c>
      <c r="AH14" s="39"/>
      <c r="AI14" s="37">
        <v>1</v>
      </c>
      <c r="AJ14" s="37" t="s">
        <v>17</v>
      </c>
      <c r="AK14" s="39"/>
      <c r="AL14" s="37">
        <v>1</v>
      </c>
      <c r="AM14" s="37" t="s">
        <v>17</v>
      </c>
      <c r="AN14" s="39"/>
      <c r="AO14" s="37">
        <v>1</v>
      </c>
      <c r="AP14" s="37" t="s">
        <v>17</v>
      </c>
      <c r="AQ14" s="39"/>
      <c r="AR14" s="38">
        <v>1</v>
      </c>
      <c r="AS14" s="37" t="s">
        <v>17</v>
      </c>
      <c r="AT14" s="39"/>
      <c r="AU14" s="38"/>
      <c r="AV14" s="37"/>
      <c r="AW14" s="37" t="s">
        <v>351</v>
      </c>
      <c r="AX14" s="36">
        <v>44488</v>
      </c>
      <c r="AY14" s="36">
        <v>44849</v>
      </c>
      <c r="AZ14" s="35" t="s">
        <v>252</v>
      </c>
    </row>
    <row r="15" spans="1:52" ht="120" customHeight="1" x14ac:dyDescent="0.25">
      <c r="A15" s="40">
        <v>12</v>
      </c>
      <c r="B15" s="35">
        <v>263</v>
      </c>
      <c r="C15" s="43" t="s">
        <v>209</v>
      </c>
      <c r="D15" s="35">
        <v>56</v>
      </c>
      <c r="E15" s="43" t="s">
        <v>240</v>
      </c>
      <c r="F15" s="43">
        <v>1</v>
      </c>
      <c r="G15" s="42" t="s">
        <v>239</v>
      </c>
      <c r="H15" s="41" t="s">
        <v>238</v>
      </c>
      <c r="I15" s="41" t="s">
        <v>251</v>
      </c>
      <c r="J15" s="41" t="s">
        <v>250</v>
      </c>
      <c r="K15" s="41" t="s">
        <v>249</v>
      </c>
      <c r="L15" s="40">
        <v>1</v>
      </c>
      <c r="M15" s="39"/>
      <c r="N15" s="37"/>
      <c r="O15" s="37"/>
      <c r="P15" s="39"/>
      <c r="Q15" s="37"/>
      <c r="R15" s="37"/>
      <c r="S15" s="39"/>
      <c r="T15" s="37"/>
      <c r="U15" s="37" t="s">
        <v>16</v>
      </c>
      <c r="V15" s="39" t="s">
        <v>248</v>
      </c>
      <c r="W15" s="37">
        <v>1</v>
      </c>
      <c r="X15" s="37" t="s">
        <v>17</v>
      </c>
      <c r="Y15" s="39"/>
      <c r="Z15" s="38">
        <v>1</v>
      </c>
      <c r="AA15" s="37" t="s">
        <v>17</v>
      </c>
      <c r="AB15" s="39"/>
      <c r="AC15" s="38">
        <v>1</v>
      </c>
      <c r="AD15" s="37" t="s">
        <v>17</v>
      </c>
      <c r="AE15" s="39"/>
      <c r="AF15" s="38">
        <v>1</v>
      </c>
      <c r="AG15" s="37" t="s">
        <v>17</v>
      </c>
      <c r="AH15" s="39"/>
      <c r="AI15" s="38">
        <v>1</v>
      </c>
      <c r="AJ15" s="37" t="s">
        <v>17</v>
      </c>
      <c r="AK15" s="39"/>
      <c r="AL15" s="38">
        <v>1</v>
      </c>
      <c r="AM15" s="37" t="s">
        <v>17</v>
      </c>
      <c r="AN15" s="39"/>
      <c r="AO15" s="38">
        <v>1</v>
      </c>
      <c r="AP15" s="37" t="s">
        <v>17</v>
      </c>
      <c r="AQ15" s="39"/>
      <c r="AR15" s="38">
        <v>1</v>
      </c>
      <c r="AS15" s="37" t="s">
        <v>17</v>
      </c>
      <c r="AT15" s="39"/>
      <c r="AU15" s="38"/>
      <c r="AV15" s="37"/>
      <c r="AW15" s="37" t="s">
        <v>351</v>
      </c>
      <c r="AX15" s="36">
        <v>44488</v>
      </c>
      <c r="AY15" s="36">
        <v>44681</v>
      </c>
      <c r="AZ15" s="35" t="s">
        <v>247</v>
      </c>
    </row>
    <row r="16" spans="1:52" ht="120" customHeight="1" x14ac:dyDescent="0.25">
      <c r="A16" s="40">
        <v>13</v>
      </c>
      <c r="B16" s="35">
        <v>263</v>
      </c>
      <c r="C16" s="43" t="s">
        <v>209</v>
      </c>
      <c r="D16" s="35">
        <v>56</v>
      </c>
      <c r="E16" s="43" t="s">
        <v>240</v>
      </c>
      <c r="F16" s="43">
        <v>2</v>
      </c>
      <c r="G16" s="42" t="s">
        <v>239</v>
      </c>
      <c r="H16" s="41" t="s">
        <v>238</v>
      </c>
      <c r="I16" s="41" t="s">
        <v>246</v>
      </c>
      <c r="J16" s="41" t="s">
        <v>245</v>
      </c>
      <c r="K16" s="41" t="s">
        <v>244</v>
      </c>
      <c r="L16" s="40">
        <v>2</v>
      </c>
      <c r="M16" s="39"/>
      <c r="N16" s="37"/>
      <c r="O16" s="37"/>
      <c r="P16" s="39"/>
      <c r="Q16" s="37"/>
      <c r="R16" s="37"/>
      <c r="S16" s="39"/>
      <c r="T16" s="37"/>
      <c r="U16" s="37" t="s">
        <v>16</v>
      </c>
      <c r="V16" s="39" t="s">
        <v>243</v>
      </c>
      <c r="W16" s="37">
        <f>1/2</f>
        <v>0.5</v>
      </c>
      <c r="X16" s="37" t="s">
        <v>16</v>
      </c>
      <c r="Y16" s="39" t="s">
        <v>242</v>
      </c>
      <c r="Z16" s="37">
        <f>2/2</f>
        <v>1</v>
      </c>
      <c r="AA16" s="37" t="s">
        <v>17</v>
      </c>
      <c r="AB16" s="39"/>
      <c r="AC16" s="37">
        <f>2/2</f>
        <v>1</v>
      </c>
      <c r="AD16" s="37" t="s">
        <v>17</v>
      </c>
      <c r="AE16" s="39"/>
      <c r="AF16" s="37">
        <f>2/2</f>
        <v>1</v>
      </c>
      <c r="AG16" s="37" t="s">
        <v>17</v>
      </c>
      <c r="AH16" s="39"/>
      <c r="AI16" s="37">
        <f>2/2</f>
        <v>1</v>
      </c>
      <c r="AJ16" s="37" t="s">
        <v>17</v>
      </c>
      <c r="AK16" s="39"/>
      <c r="AL16" s="37">
        <f>2/2</f>
        <v>1</v>
      </c>
      <c r="AM16" s="37" t="s">
        <v>17</v>
      </c>
      <c r="AN16" s="39"/>
      <c r="AO16" s="37">
        <f>2/2</f>
        <v>1</v>
      </c>
      <c r="AP16" s="37" t="s">
        <v>17</v>
      </c>
      <c r="AQ16" s="39"/>
      <c r="AR16" s="38">
        <v>1</v>
      </c>
      <c r="AS16" s="37" t="s">
        <v>17</v>
      </c>
      <c r="AT16" s="39"/>
      <c r="AU16" s="38"/>
      <c r="AV16" s="37"/>
      <c r="AW16" s="37" t="s">
        <v>351</v>
      </c>
      <c r="AX16" s="36">
        <v>44488</v>
      </c>
      <c r="AY16" s="36">
        <v>44847</v>
      </c>
      <c r="AZ16" s="35" t="s">
        <v>241</v>
      </c>
    </row>
    <row r="17" spans="1:52" ht="120" customHeight="1" x14ac:dyDescent="0.25">
      <c r="A17" s="40">
        <v>14</v>
      </c>
      <c r="B17" s="35">
        <v>263</v>
      </c>
      <c r="C17" s="43" t="s">
        <v>209</v>
      </c>
      <c r="D17" s="35">
        <v>56</v>
      </c>
      <c r="E17" s="43" t="s">
        <v>240</v>
      </c>
      <c r="F17" s="43">
        <v>3</v>
      </c>
      <c r="G17" s="42" t="s">
        <v>239</v>
      </c>
      <c r="H17" s="41" t="s">
        <v>238</v>
      </c>
      <c r="I17" s="41" t="s">
        <v>227</v>
      </c>
      <c r="J17" s="41" t="s">
        <v>226</v>
      </c>
      <c r="K17" s="41" t="s">
        <v>225</v>
      </c>
      <c r="L17" s="37">
        <v>1</v>
      </c>
      <c r="M17" s="39"/>
      <c r="N17" s="37"/>
      <c r="O17" s="37"/>
      <c r="P17" s="39"/>
      <c r="Q17" s="37"/>
      <c r="R17" s="37"/>
      <c r="S17" s="39"/>
      <c r="T17" s="37"/>
      <c r="U17" s="37" t="s">
        <v>16</v>
      </c>
      <c r="V17" s="39" t="s">
        <v>237</v>
      </c>
      <c r="W17" s="37">
        <f>1/6</f>
        <v>0.16666666666666666</v>
      </c>
      <c r="X17" s="37" t="s">
        <v>16</v>
      </c>
      <c r="Y17" s="39" t="s">
        <v>232</v>
      </c>
      <c r="Z17" s="37">
        <f>2/6</f>
        <v>0.33333333333333331</v>
      </c>
      <c r="AA17" s="37" t="s">
        <v>16</v>
      </c>
      <c r="AB17" s="39" t="s">
        <v>231</v>
      </c>
      <c r="AC17" s="37">
        <f>4/6</f>
        <v>0.66666666666666663</v>
      </c>
      <c r="AD17" s="37" t="s">
        <v>16</v>
      </c>
      <c r="AE17" s="39" t="s">
        <v>221</v>
      </c>
      <c r="AF17" s="37">
        <f>5/6</f>
        <v>0.83333333333333337</v>
      </c>
      <c r="AG17" s="37" t="s">
        <v>16</v>
      </c>
      <c r="AH17" s="39" t="s">
        <v>220</v>
      </c>
      <c r="AI17" s="37">
        <f>6/6</f>
        <v>1</v>
      </c>
      <c r="AJ17" s="37" t="s">
        <v>17</v>
      </c>
      <c r="AK17" s="39"/>
      <c r="AL17" s="37">
        <f>6/6</f>
        <v>1</v>
      </c>
      <c r="AM17" s="37" t="s">
        <v>17</v>
      </c>
      <c r="AN17" s="39"/>
      <c r="AO17" s="37">
        <f>6/6</f>
        <v>1</v>
      </c>
      <c r="AP17" s="37" t="s">
        <v>17</v>
      </c>
      <c r="AQ17" s="39"/>
      <c r="AR17" s="38">
        <v>1</v>
      </c>
      <c r="AS17" s="37" t="s">
        <v>17</v>
      </c>
      <c r="AT17" s="39"/>
      <c r="AU17" s="38"/>
      <c r="AV17" s="37"/>
      <c r="AW17" s="37" t="s">
        <v>351</v>
      </c>
      <c r="AX17" s="36">
        <v>44488</v>
      </c>
      <c r="AY17" s="36">
        <v>44847</v>
      </c>
      <c r="AZ17" s="35" t="s">
        <v>219</v>
      </c>
    </row>
    <row r="18" spans="1:52" ht="120" customHeight="1" x14ac:dyDescent="0.25">
      <c r="A18" s="40">
        <v>15</v>
      </c>
      <c r="B18" s="35">
        <v>263</v>
      </c>
      <c r="C18" s="43" t="s">
        <v>209</v>
      </c>
      <c r="D18" s="35">
        <v>56</v>
      </c>
      <c r="E18" s="43" t="s">
        <v>236</v>
      </c>
      <c r="F18" s="43">
        <v>1</v>
      </c>
      <c r="G18" s="42" t="s">
        <v>235</v>
      </c>
      <c r="H18" s="41" t="s">
        <v>234</v>
      </c>
      <c r="I18" s="41" t="s">
        <v>227</v>
      </c>
      <c r="J18" s="41" t="s">
        <v>226</v>
      </c>
      <c r="K18" s="41" t="s">
        <v>225</v>
      </c>
      <c r="L18" s="37">
        <v>1</v>
      </c>
      <c r="M18" s="39"/>
      <c r="N18" s="37"/>
      <c r="O18" s="37"/>
      <c r="P18" s="39"/>
      <c r="Q18" s="37"/>
      <c r="R18" s="37"/>
      <c r="S18" s="39"/>
      <c r="T18" s="37"/>
      <c r="U18" s="37" t="s">
        <v>16</v>
      </c>
      <c r="V18" s="39" t="s">
        <v>233</v>
      </c>
      <c r="W18" s="37">
        <f>1/6</f>
        <v>0.16666666666666666</v>
      </c>
      <c r="X18" s="37" t="s">
        <v>16</v>
      </c>
      <c r="Y18" s="39" t="s">
        <v>232</v>
      </c>
      <c r="Z18" s="37">
        <f>2/6</f>
        <v>0.33333333333333331</v>
      </c>
      <c r="AA18" s="37" t="s">
        <v>16</v>
      </c>
      <c r="AB18" s="39" t="s">
        <v>231</v>
      </c>
      <c r="AC18" s="37">
        <f>4/6</f>
        <v>0.66666666666666663</v>
      </c>
      <c r="AD18" s="37" t="s">
        <v>16</v>
      </c>
      <c r="AE18" s="39" t="s">
        <v>221</v>
      </c>
      <c r="AF18" s="37">
        <f>5/6</f>
        <v>0.83333333333333337</v>
      </c>
      <c r="AG18" s="37" t="s">
        <v>16</v>
      </c>
      <c r="AH18" s="39" t="s">
        <v>220</v>
      </c>
      <c r="AI18" s="37">
        <f>6/6</f>
        <v>1</v>
      </c>
      <c r="AJ18" s="37" t="s">
        <v>17</v>
      </c>
      <c r="AK18" s="39"/>
      <c r="AL18" s="37">
        <f>6/6</f>
        <v>1</v>
      </c>
      <c r="AM18" s="37" t="s">
        <v>17</v>
      </c>
      <c r="AN18" s="39"/>
      <c r="AO18" s="37">
        <f>6/6</f>
        <v>1</v>
      </c>
      <c r="AP18" s="37" t="s">
        <v>17</v>
      </c>
      <c r="AQ18" s="39"/>
      <c r="AR18" s="38">
        <v>1</v>
      </c>
      <c r="AS18" s="37" t="s">
        <v>17</v>
      </c>
      <c r="AT18" s="39"/>
      <c r="AU18" s="38"/>
      <c r="AV18" s="37"/>
      <c r="AW18" s="37" t="s">
        <v>351</v>
      </c>
      <c r="AX18" s="36">
        <v>44488</v>
      </c>
      <c r="AY18" s="36">
        <v>44847</v>
      </c>
      <c r="AZ18" s="35" t="s">
        <v>219</v>
      </c>
    </row>
    <row r="19" spans="1:52" ht="120" customHeight="1" x14ac:dyDescent="0.25">
      <c r="A19" s="40">
        <v>16</v>
      </c>
      <c r="B19" s="35">
        <v>263</v>
      </c>
      <c r="C19" s="43" t="s">
        <v>209</v>
      </c>
      <c r="D19" s="35">
        <v>56</v>
      </c>
      <c r="E19" s="43" t="s">
        <v>230</v>
      </c>
      <c r="F19" s="43">
        <v>1</v>
      </c>
      <c r="G19" s="42" t="s">
        <v>229</v>
      </c>
      <c r="H19" s="41" t="s">
        <v>228</v>
      </c>
      <c r="I19" s="41" t="s">
        <v>227</v>
      </c>
      <c r="J19" s="41" t="s">
        <v>226</v>
      </c>
      <c r="K19" s="41" t="s">
        <v>225</v>
      </c>
      <c r="L19" s="37">
        <v>1</v>
      </c>
      <c r="M19" s="39"/>
      <c r="N19" s="37"/>
      <c r="O19" s="37"/>
      <c r="P19" s="39"/>
      <c r="Q19" s="37"/>
      <c r="R19" s="37"/>
      <c r="S19" s="39"/>
      <c r="T19" s="37"/>
      <c r="U19" s="37" t="s">
        <v>16</v>
      </c>
      <c r="V19" s="39" t="s">
        <v>224</v>
      </c>
      <c r="W19" s="37">
        <f>1/6</f>
        <v>0.16666666666666666</v>
      </c>
      <c r="X19" s="37" t="s">
        <v>16</v>
      </c>
      <c r="Y19" s="39" t="s">
        <v>223</v>
      </c>
      <c r="Z19" s="37">
        <f>2/6</f>
        <v>0.33333333333333331</v>
      </c>
      <c r="AA19" s="37" t="s">
        <v>16</v>
      </c>
      <c r="AB19" s="39" t="s">
        <v>222</v>
      </c>
      <c r="AC19" s="37">
        <f>4/6</f>
        <v>0.66666666666666663</v>
      </c>
      <c r="AD19" s="37" t="s">
        <v>16</v>
      </c>
      <c r="AE19" s="39" t="s">
        <v>221</v>
      </c>
      <c r="AF19" s="37">
        <f>5/6</f>
        <v>0.83333333333333337</v>
      </c>
      <c r="AG19" s="37" t="s">
        <v>16</v>
      </c>
      <c r="AH19" s="39" t="s">
        <v>220</v>
      </c>
      <c r="AI19" s="37">
        <f>6/6</f>
        <v>1</v>
      </c>
      <c r="AJ19" s="37" t="s">
        <v>17</v>
      </c>
      <c r="AK19" s="39"/>
      <c r="AL19" s="37">
        <f>6/6</f>
        <v>1</v>
      </c>
      <c r="AM19" s="37" t="s">
        <v>17</v>
      </c>
      <c r="AN19" s="39"/>
      <c r="AO19" s="37">
        <f>6/6</f>
        <v>1</v>
      </c>
      <c r="AP19" s="37" t="s">
        <v>17</v>
      </c>
      <c r="AQ19" s="39"/>
      <c r="AR19" s="38">
        <v>1</v>
      </c>
      <c r="AS19" s="37" t="s">
        <v>17</v>
      </c>
      <c r="AT19" s="39"/>
      <c r="AU19" s="38"/>
      <c r="AV19" s="37"/>
      <c r="AW19" s="37" t="s">
        <v>351</v>
      </c>
      <c r="AX19" s="36">
        <v>44488</v>
      </c>
      <c r="AY19" s="36">
        <v>44847</v>
      </c>
      <c r="AZ19" s="35" t="s">
        <v>219</v>
      </c>
    </row>
    <row r="20" spans="1:52" ht="189" customHeight="1" x14ac:dyDescent="0.25">
      <c r="A20" s="40">
        <v>17</v>
      </c>
      <c r="B20" s="35">
        <v>263</v>
      </c>
      <c r="C20" s="43" t="s">
        <v>209</v>
      </c>
      <c r="D20" s="35">
        <v>56</v>
      </c>
      <c r="E20" s="43" t="s">
        <v>18</v>
      </c>
      <c r="F20" s="43">
        <v>2</v>
      </c>
      <c r="G20" s="42" t="s">
        <v>218</v>
      </c>
      <c r="H20" s="41" t="s">
        <v>217</v>
      </c>
      <c r="I20" s="41" t="s">
        <v>216</v>
      </c>
      <c r="J20" s="41" t="s">
        <v>215</v>
      </c>
      <c r="K20" s="41" t="s">
        <v>214</v>
      </c>
      <c r="L20" s="37">
        <v>1</v>
      </c>
      <c r="M20" s="39"/>
      <c r="N20" s="37"/>
      <c r="O20" s="37"/>
      <c r="P20" s="39"/>
      <c r="Q20" s="37"/>
      <c r="R20" s="37"/>
      <c r="S20" s="39"/>
      <c r="T20" s="37"/>
      <c r="U20" s="37" t="s">
        <v>16</v>
      </c>
      <c r="V20" s="39" t="s">
        <v>213</v>
      </c>
      <c r="W20" s="37">
        <v>0.15</v>
      </c>
      <c r="X20" s="37" t="s">
        <v>16</v>
      </c>
      <c r="Y20" s="39"/>
      <c r="Z20" s="37"/>
      <c r="AA20" s="37" t="s">
        <v>16</v>
      </c>
      <c r="AB20" s="39" t="s">
        <v>212</v>
      </c>
      <c r="AC20" s="37">
        <f>15%+5%+(1/4)*80%</f>
        <v>0.4</v>
      </c>
      <c r="AD20" s="37" t="s">
        <v>16</v>
      </c>
      <c r="AE20" s="39" t="s">
        <v>211</v>
      </c>
      <c r="AF20" s="37">
        <f>15%+5%+(3/4)*80%</f>
        <v>0.8</v>
      </c>
      <c r="AG20" s="37" t="s">
        <v>16</v>
      </c>
      <c r="AH20" s="39" t="s">
        <v>210</v>
      </c>
      <c r="AI20" s="37">
        <f>15%+5%+(4/4)*80%</f>
        <v>1</v>
      </c>
      <c r="AJ20" s="37" t="s">
        <v>17</v>
      </c>
      <c r="AK20" s="39"/>
      <c r="AL20" s="37">
        <f>15%+5%+(4/4)*80%</f>
        <v>1</v>
      </c>
      <c r="AM20" s="37" t="s">
        <v>17</v>
      </c>
      <c r="AN20" s="39"/>
      <c r="AO20" s="37">
        <f>15%+5%+(4/4)*80%</f>
        <v>1</v>
      </c>
      <c r="AP20" s="37" t="s">
        <v>17</v>
      </c>
      <c r="AQ20" s="39"/>
      <c r="AR20" s="38">
        <v>1</v>
      </c>
      <c r="AS20" s="37" t="s">
        <v>17</v>
      </c>
      <c r="AT20" s="39"/>
      <c r="AU20" s="38"/>
      <c r="AV20" s="37"/>
      <c r="AW20" s="37" t="s">
        <v>351</v>
      </c>
      <c r="AX20" s="36">
        <v>44488</v>
      </c>
      <c r="AY20" s="36">
        <v>44852</v>
      </c>
      <c r="AZ20" s="35" t="s">
        <v>24</v>
      </c>
    </row>
    <row r="21" spans="1:52" ht="312" customHeight="1" x14ac:dyDescent="0.25">
      <c r="A21" s="40">
        <v>18</v>
      </c>
      <c r="B21" s="35">
        <v>263</v>
      </c>
      <c r="C21" s="43" t="s">
        <v>209</v>
      </c>
      <c r="D21" s="35">
        <v>56</v>
      </c>
      <c r="E21" s="43" t="s">
        <v>208</v>
      </c>
      <c r="F21" s="43">
        <v>1</v>
      </c>
      <c r="G21" s="42" t="s">
        <v>207</v>
      </c>
      <c r="H21" s="41" t="s">
        <v>206</v>
      </c>
      <c r="I21" s="41" t="s">
        <v>205</v>
      </c>
      <c r="J21" s="41" t="s">
        <v>204</v>
      </c>
      <c r="K21" s="41" t="s">
        <v>203</v>
      </c>
      <c r="L21" s="37">
        <v>1</v>
      </c>
      <c r="M21" s="39"/>
      <c r="N21" s="37"/>
      <c r="O21" s="37"/>
      <c r="P21" s="39"/>
      <c r="Q21" s="37"/>
      <c r="R21" s="37"/>
      <c r="S21" s="39"/>
      <c r="T21" s="37"/>
      <c r="U21" s="37" t="s">
        <v>16</v>
      </c>
      <c r="V21" s="39" t="s">
        <v>202</v>
      </c>
      <c r="W21" s="37">
        <v>0.5</v>
      </c>
      <c r="X21" s="37" t="s">
        <v>16</v>
      </c>
      <c r="Y21" s="39" t="s">
        <v>201</v>
      </c>
      <c r="Z21" s="37">
        <v>1</v>
      </c>
      <c r="AA21" s="37" t="s">
        <v>17</v>
      </c>
      <c r="AB21" s="39"/>
      <c r="AC21" s="37">
        <v>1</v>
      </c>
      <c r="AD21" s="37" t="s">
        <v>17</v>
      </c>
      <c r="AE21" s="39"/>
      <c r="AF21" s="37">
        <v>1</v>
      </c>
      <c r="AG21" s="37" t="s">
        <v>17</v>
      </c>
      <c r="AH21" s="39"/>
      <c r="AI21" s="37">
        <v>1</v>
      </c>
      <c r="AJ21" s="37" t="s">
        <v>17</v>
      </c>
      <c r="AK21" s="39"/>
      <c r="AL21" s="37">
        <v>1</v>
      </c>
      <c r="AM21" s="37" t="s">
        <v>17</v>
      </c>
      <c r="AN21" s="39"/>
      <c r="AO21" s="37">
        <v>1</v>
      </c>
      <c r="AP21" s="37" t="s">
        <v>17</v>
      </c>
      <c r="AQ21" s="39"/>
      <c r="AR21" s="38">
        <v>1</v>
      </c>
      <c r="AS21" s="37" t="s">
        <v>17</v>
      </c>
      <c r="AT21" s="39"/>
      <c r="AU21" s="38"/>
      <c r="AV21" s="37"/>
      <c r="AW21" s="37" t="s">
        <v>351</v>
      </c>
      <c r="AX21" s="36">
        <v>44488</v>
      </c>
      <c r="AY21" s="36">
        <v>44650</v>
      </c>
      <c r="AZ21" s="35" t="s">
        <v>200</v>
      </c>
    </row>
    <row r="22" spans="1:52" ht="216.6" customHeight="1" x14ac:dyDescent="0.25">
      <c r="A22" s="40">
        <v>19</v>
      </c>
      <c r="B22" s="35">
        <v>263</v>
      </c>
      <c r="C22" s="43" t="s">
        <v>31</v>
      </c>
      <c r="D22" s="35">
        <v>60</v>
      </c>
      <c r="E22" s="43" t="s">
        <v>18</v>
      </c>
      <c r="F22" s="43">
        <v>2</v>
      </c>
      <c r="G22" s="42" t="s">
        <v>62</v>
      </c>
      <c r="H22" s="41" t="s">
        <v>53</v>
      </c>
      <c r="I22" s="41" t="s">
        <v>199</v>
      </c>
      <c r="J22" s="41" t="s">
        <v>198</v>
      </c>
      <c r="K22" s="41" t="s">
        <v>197</v>
      </c>
      <c r="L22" s="40">
        <v>1</v>
      </c>
      <c r="M22" s="39"/>
      <c r="N22" s="37"/>
      <c r="O22" s="37"/>
      <c r="P22" s="39"/>
      <c r="Q22" s="37"/>
      <c r="R22" s="37"/>
      <c r="S22" s="39"/>
      <c r="T22" s="37"/>
      <c r="U22" s="37"/>
      <c r="V22" s="39"/>
      <c r="W22" s="37"/>
      <c r="X22" s="37"/>
      <c r="Y22" s="39"/>
      <c r="Z22" s="37"/>
      <c r="AA22" s="37"/>
      <c r="AB22" s="37"/>
      <c r="AC22" s="37"/>
      <c r="AD22" s="37"/>
      <c r="AE22" s="39" t="s">
        <v>196</v>
      </c>
      <c r="AF22" s="37">
        <f>1/2</f>
        <v>0.5</v>
      </c>
      <c r="AG22" s="37" t="s">
        <v>16</v>
      </c>
      <c r="AH22" s="39" t="s">
        <v>195</v>
      </c>
      <c r="AI22" s="37">
        <f>2/2</f>
        <v>1</v>
      </c>
      <c r="AJ22" s="37" t="s">
        <v>17</v>
      </c>
      <c r="AK22" s="39"/>
      <c r="AL22" s="37">
        <f>2/2</f>
        <v>1</v>
      </c>
      <c r="AM22" s="37" t="s">
        <v>17</v>
      </c>
      <c r="AN22" s="39"/>
      <c r="AO22" s="37">
        <f>2/2</f>
        <v>1</v>
      </c>
      <c r="AP22" s="37" t="s">
        <v>17</v>
      </c>
      <c r="AQ22" s="39"/>
      <c r="AR22" s="38">
        <v>1</v>
      </c>
      <c r="AS22" s="37" t="s">
        <v>17</v>
      </c>
      <c r="AT22" s="39"/>
      <c r="AU22" s="38"/>
      <c r="AV22" s="37"/>
      <c r="AW22" s="37" t="s">
        <v>351</v>
      </c>
      <c r="AX22" s="36">
        <v>44799</v>
      </c>
      <c r="AY22" s="36">
        <v>44926</v>
      </c>
      <c r="AZ22" s="35" t="s">
        <v>194</v>
      </c>
    </row>
    <row r="23" spans="1:52" ht="160.15" customHeight="1" x14ac:dyDescent="0.25">
      <c r="A23" s="40">
        <v>20</v>
      </c>
      <c r="B23" s="35">
        <v>263</v>
      </c>
      <c r="C23" s="43" t="s">
        <v>31</v>
      </c>
      <c r="D23" s="35">
        <v>60</v>
      </c>
      <c r="E23" s="43" t="s">
        <v>193</v>
      </c>
      <c r="F23" s="43">
        <v>1</v>
      </c>
      <c r="G23" s="42" t="s">
        <v>192</v>
      </c>
      <c r="H23" s="41" t="s">
        <v>191</v>
      </c>
      <c r="I23" s="41" t="s">
        <v>190</v>
      </c>
      <c r="J23" s="41" t="s">
        <v>189</v>
      </c>
      <c r="K23" s="41" t="s">
        <v>188</v>
      </c>
      <c r="L23" s="40">
        <v>1</v>
      </c>
      <c r="M23" s="39"/>
      <c r="N23" s="37"/>
      <c r="O23" s="37"/>
      <c r="P23" s="39"/>
      <c r="Q23" s="37"/>
      <c r="R23" s="37"/>
      <c r="S23" s="39"/>
      <c r="T23" s="37"/>
      <c r="U23" s="37"/>
      <c r="V23" s="39"/>
      <c r="W23" s="37"/>
      <c r="X23" s="37"/>
      <c r="Y23" s="39"/>
      <c r="Z23" s="37"/>
      <c r="AA23" s="37"/>
      <c r="AB23" s="37"/>
      <c r="AC23" s="37"/>
      <c r="AD23" s="37"/>
      <c r="AE23" s="39" t="s">
        <v>187</v>
      </c>
      <c r="AF23" s="37">
        <v>0.7</v>
      </c>
      <c r="AG23" s="37" t="s">
        <v>16</v>
      </c>
      <c r="AH23" s="39" t="s">
        <v>186</v>
      </c>
      <c r="AI23" s="37">
        <v>1</v>
      </c>
      <c r="AJ23" s="37" t="s">
        <v>17</v>
      </c>
      <c r="AK23" s="39"/>
      <c r="AL23" s="37">
        <v>1</v>
      </c>
      <c r="AM23" s="37" t="s">
        <v>17</v>
      </c>
      <c r="AN23" s="39"/>
      <c r="AO23" s="37">
        <v>1</v>
      </c>
      <c r="AP23" s="37" t="s">
        <v>17</v>
      </c>
      <c r="AQ23" s="39"/>
      <c r="AR23" s="38">
        <v>1</v>
      </c>
      <c r="AS23" s="37" t="s">
        <v>17</v>
      </c>
      <c r="AT23" s="39"/>
      <c r="AU23" s="38"/>
      <c r="AV23" s="37"/>
      <c r="AW23" s="37" t="s">
        <v>351</v>
      </c>
      <c r="AX23" s="36">
        <v>44799</v>
      </c>
      <c r="AY23" s="36">
        <v>44895</v>
      </c>
      <c r="AZ23" s="35" t="s">
        <v>185</v>
      </c>
    </row>
    <row r="24" spans="1:52" ht="285" x14ac:dyDescent="0.25">
      <c r="A24" s="40">
        <v>1</v>
      </c>
      <c r="B24" s="35">
        <v>263</v>
      </c>
      <c r="C24" s="43" t="s">
        <v>31</v>
      </c>
      <c r="D24" s="35">
        <v>55</v>
      </c>
      <c r="E24" s="43" t="s">
        <v>32</v>
      </c>
      <c r="F24" s="43">
        <v>1</v>
      </c>
      <c r="G24" s="42" t="s">
        <v>46</v>
      </c>
      <c r="H24" s="41" t="s">
        <v>34</v>
      </c>
      <c r="I24" s="41" t="s">
        <v>37</v>
      </c>
      <c r="J24" s="41" t="s">
        <v>39</v>
      </c>
      <c r="K24" s="41" t="s">
        <v>40</v>
      </c>
      <c r="L24" s="40">
        <v>4</v>
      </c>
      <c r="M24" s="39"/>
      <c r="N24" s="37"/>
      <c r="O24" s="37"/>
      <c r="P24" s="39"/>
      <c r="Q24" s="37"/>
      <c r="R24" s="37"/>
      <c r="S24" s="39"/>
      <c r="T24" s="37"/>
      <c r="U24" s="37"/>
      <c r="V24" s="39"/>
      <c r="W24" s="37"/>
      <c r="X24" s="37"/>
      <c r="Y24" s="37"/>
      <c r="Z24" s="37"/>
      <c r="AA24" s="37"/>
      <c r="AB24" s="39" t="s">
        <v>49</v>
      </c>
      <c r="AC24" s="37">
        <v>0.7</v>
      </c>
      <c r="AD24" s="37" t="s">
        <v>16</v>
      </c>
      <c r="AE24" s="39" t="s">
        <v>63</v>
      </c>
      <c r="AF24" s="37">
        <v>0.75</v>
      </c>
      <c r="AG24" s="37" t="s">
        <v>16</v>
      </c>
      <c r="AH24" s="39" t="s">
        <v>67</v>
      </c>
      <c r="AI24" s="37">
        <v>1</v>
      </c>
      <c r="AJ24" s="37" t="s">
        <v>17</v>
      </c>
      <c r="AK24" s="39"/>
      <c r="AL24" s="37">
        <v>1</v>
      </c>
      <c r="AM24" s="37" t="s">
        <v>17</v>
      </c>
      <c r="AN24" s="39"/>
      <c r="AO24" s="37">
        <v>1</v>
      </c>
      <c r="AP24" s="37" t="s">
        <v>17</v>
      </c>
      <c r="AQ24" s="39"/>
      <c r="AR24" s="38">
        <v>1</v>
      </c>
      <c r="AS24" s="37" t="s">
        <v>17</v>
      </c>
      <c r="AT24" s="39"/>
      <c r="AU24" s="38">
        <v>1</v>
      </c>
      <c r="AV24" s="37" t="s">
        <v>17</v>
      </c>
      <c r="AW24" s="37" t="s">
        <v>356</v>
      </c>
      <c r="AX24" s="36">
        <v>44649</v>
      </c>
      <c r="AY24" s="36">
        <v>45013</v>
      </c>
      <c r="AZ24" s="35" t="s">
        <v>44</v>
      </c>
    </row>
    <row r="25" spans="1:52" ht="128.25" x14ac:dyDescent="0.25">
      <c r="A25" s="40">
        <v>2</v>
      </c>
      <c r="B25" s="35">
        <v>263</v>
      </c>
      <c r="C25" s="43" t="s">
        <v>31</v>
      </c>
      <c r="D25" s="35">
        <v>55</v>
      </c>
      <c r="E25" s="43" t="s">
        <v>33</v>
      </c>
      <c r="F25" s="43">
        <v>1</v>
      </c>
      <c r="G25" s="42" t="s">
        <v>47</v>
      </c>
      <c r="H25" s="41" t="s">
        <v>35</v>
      </c>
      <c r="I25" s="41" t="s">
        <v>38</v>
      </c>
      <c r="J25" s="41" t="s">
        <v>41</v>
      </c>
      <c r="K25" s="41" t="s">
        <v>42</v>
      </c>
      <c r="L25" s="40">
        <v>3</v>
      </c>
      <c r="M25" s="39"/>
      <c r="N25" s="37"/>
      <c r="O25" s="37"/>
      <c r="P25" s="39"/>
      <c r="Q25" s="37"/>
      <c r="R25" s="37"/>
      <c r="S25" s="39"/>
      <c r="T25" s="37"/>
      <c r="U25" s="37"/>
      <c r="V25" s="39"/>
      <c r="W25" s="37"/>
      <c r="X25" s="37"/>
      <c r="Y25" s="39"/>
      <c r="Z25" s="37"/>
      <c r="AA25" s="37"/>
      <c r="AB25" s="39" t="s">
        <v>48</v>
      </c>
      <c r="AC25" s="37">
        <v>0.1</v>
      </c>
      <c r="AD25" s="37" t="s">
        <v>16</v>
      </c>
      <c r="AE25" s="37" t="s">
        <v>15</v>
      </c>
      <c r="AF25" s="37"/>
      <c r="AG25" s="37" t="s">
        <v>16</v>
      </c>
      <c r="AH25" s="37" t="s">
        <v>15</v>
      </c>
      <c r="AI25" s="37"/>
      <c r="AJ25" s="37" t="s">
        <v>16</v>
      </c>
      <c r="AK25" s="39" t="s">
        <v>73</v>
      </c>
      <c r="AL25" s="37">
        <v>1</v>
      </c>
      <c r="AM25" s="37" t="s">
        <v>17</v>
      </c>
      <c r="AN25" s="39"/>
      <c r="AO25" s="37">
        <v>1</v>
      </c>
      <c r="AP25" s="37" t="s">
        <v>17</v>
      </c>
      <c r="AQ25" s="39"/>
      <c r="AR25" s="38">
        <v>1</v>
      </c>
      <c r="AS25" s="37" t="s">
        <v>17</v>
      </c>
      <c r="AT25" s="39"/>
      <c r="AU25" s="38">
        <v>1</v>
      </c>
      <c r="AV25" s="37" t="s">
        <v>17</v>
      </c>
      <c r="AW25" s="37" t="s">
        <v>356</v>
      </c>
      <c r="AX25" s="36">
        <v>44649</v>
      </c>
      <c r="AY25" s="36">
        <v>45013</v>
      </c>
      <c r="AZ25" s="35" t="s">
        <v>45</v>
      </c>
    </row>
    <row r="26" spans="1:52" ht="128.25" x14ac:dyDescent="0.25">
      <c r="A26" s="40">
        <v>3</v>
      </c>
      <c r="B26" s="35">
        <v>263</v>
      </c>
      <c r="C26" s="43" t="s">
        <v>31</v>
      </c>
      <c r="D26" s="35">
        <v>55</v>
      </c>
      <c r="E26" s="43" t="s">
        <v>33</v>
      </c>
      <c r="F26" s="43">
        <v>2</v>
      </c>
      <c r="G26" s="42" t="s">
        <v>47</v>
      </c>
      <c r="H26" s="41" t="s">
        <v>36</v>
      </c>
      <c r="I26" s="41" t="s">
        <v>38</v>
      </c>
      <c r="J26" s="41" t="s">
        <v>41</v>
      </c>
      <c r="K26" s="41" t="s">
        <v>43</v>
      </c>
      <c r="L26" s="37">
        <v>1</v>
      </c>
      <c r="M26" s="39"/>
      <c r="N26" s="37"/>
      <c r="O26" s="37"/>
      <c r="P26" s="39"/>
      <c r="Q26" s="37"/>
      <c r="R26" s="37"/>
      <c r="S26" s="39"/>
      <c r="T26" s="37"/>
      <c r="U26" s="37"/>
      <c r="V26" s="39"/>
      <c r="W26" s="37"/>
      <c r="X26" s="37"/>
      <c r="Y26" s="39"/>
      <c r="Z26" s="37"/>
      <c r="AA26" s="37"/>
      <c r="AB26" s="37" t="s">
        <v>15</v>
      </c>
      <c r="AC26" s="37"/>
      <c r="AD26" s="37" t="s">
        <v>16</v>
      </c>
      <c r="AE26" s="37" t="s">
        <v>15</v>
      </c>
      <c r="AF26" s="37"/>
      <c r="AG26" s="37" t="s">
        <v>16</v>
      </c>
      <c r="AH26" s="39" t="s">
        <v>69</v>
      </c>
      <c r="AI26" s="37">
        <v>0.1</v>
      </c>
      <c r="AJ26" s="37" t="s">
        <v>16</v>
      </c>
      <c r="AK26" s="39" t="s">
        <v>74</v>
      </c>
      <c r="AL26" s="37">
        <v>1</v>
      </c>
      <c r="AM26" s="37" t="s">
        <v>17</v>
      </c>
      <c r="AN26" s="39"/>
      <c r="AO26" s="37">
        <v>1</v>
      </c>
      <c r="AP26" s="37" t="s">
        <v>17</v>
      </c>
      <c r="AQ26" s="39"/>
      <c r="AR26" s="38">
        <v>1</v>
      </c>
      <c r="AS26" s="37" t="s">
        <v>17</v>
      </c>
      <c r="AT26" s="39"/>
      <c r="AU26" s="38">
        <v>1</v>
      </c>
      <c r="AV26" s="37" t="s">
        <v>17</v>
      </c>
      <c r="AW26" s="37" t="s">
        <v>356</v>
      </c>
      <c r="AX26" s="36">
        <v>44649</v>
      </c>
      <c r="AY26" s="36">
        <v>45013</v>
      </c>
      <c r="AZ26" s="35" t="s">
        <v>45</v>
      </c>
    </row>
    <row r="27" spans="1:52" ht="142.5" x14ac:dyDescent="0.25">
      <c r="A27" s="40">
        <v>4</v>
      </c>
      <c r="B27" s="35">
        <v>263</v>
      </c>
      <c r="C27" s="43" t="s">
        <v>31</v>
      </c>
      <c r="D27" s="35">
        <v>60</v>
      </c>
      <c r="E27" s="43" t="s">
        <v>18</v>
      </c>
      <c r="F27" s="43">
        <v>1</v>
      </c>
      <c r="G27" s="42" t="s">
        <v>62</v>
      </c>
      <c r="H27" s="41" t="s">
        <v>53</v>
      </c>
      <c r="I27" s="41" t="s">
        <v>54</v>
      </c>
      <c r="J27" s="41" t="s">
        <v>56</v>
      </c>
      <c r="K27" s="41" t="s">
        <v>57</v>
      </c>
      <c r="L27" s="40">
        <v>1</v>
      </c>
      <c r="M27" s="39"/>
      <c r="N27" s="37"/>
      <c r="O27" s="37"/>
      <c r="P27" s="39"/>
      <c r="Q27" s="37"/>
      <c r="R27" s="37"/>
      <c r="S27" s="39"/>
      <c r="T27" s="37"/>
      <c r="U27" s="37"/>
      <c r="V27" s="39"/>
      <c r="W27" s="37"/>
      <c r="X27" s="37"/>
      <c r="Y27" s="39"/>
      <c r="Z27" s="37"/>
      <c r="AA27" s="37"/>
      <c r="AB27" s="37"/>
      <c r="AC27" s="37"/>
      <c r="AD27" s="37"/>
      <c r="AE27" s="37" t="s">
        <v>15</v>
      </c>
      <c r="AF27" s="37"/>
      <c r="AG27" s="37" t="s">
        <v>16</v>
      </c>
      <c r="AH27" s="39" t="s">
        <v>68</v>
      </c>
      <c r="AI27" s="37">
        <v>1</v>
      </c>
      <c r="AJ27" s="37" t="s">
        <v>17</v>
      </c>
      <c r="AK27" s="39"/>
      <c r="AL27" s="37">
        <v>1</v>
      </c>
      <c r="AM27" s="37" t="s">
        <v>17</v>
      </c>
      <c r="AN27" s="39"/>
      <c r="AO27" s="37">
        <v>1</v>
      </c>
      <c r="AP27" s="37" t="s">
        <v>17</v>
      </c>
      <c r="AQ27" s="39"/>
      <c r="AR27" s="38">
        <v>1</v>
      </c>
      <c r="AS27" s="37" t="s">
        <v>17</v>
      </c>
      <c r="AT27" s="39"/>
      <c r="AU27" s="38">
        <v>1</v>
      </c>
      <c r="AV27" s="37" t="s">
        <v>17</v>
      </c>
      <c r="AW27" s="37" t="s">
        <v>356</v>
      </c>
      <c r="AX27" s="36">
        <v>44799</v>
      </c>
      <c r="AY27" s="36">
        <v>45016</v>
      </c>
      <c r="AZ27" s="35" t="s">
        <v>60</v>
      </c>
    </row>
    <row r="28" spans="1:52" ht="99.75" x14ac:dyDescent="0.25">
      <c r="A28" s="40">
        <v>5</v>
      </c>
      <c r="B28" s="35">
        <v>263</v>
      </c>
      <c r="C28" s="43" t="s">
        <v>31</v>
      </c>
      <c r="D28" s="35">
        <v>60</v>
      </c>
      <c r="E28" s="43" t="s">
        <v>18</v>
      </c>
      <c r="F28" s="43">
        <v>3</v>
      </c>
      <c r="G28" s="42" t="s">
        <v>62</v>
      </c>
      <c r="H28" s="41" t="s">
        <v>53</v>
      </c>
      <c r="I28" s="41" t="s">
        <v>55</v>
      </c>
      <c r="J28" s="41" t="s">
        <v>58</v>
      </c>
      <c r="K28" s="41" t="s">
        <v>59</v>
      </c>
      <c r="L28" s="40">
        <v>1</v>
      </c>
      <c r="M28" s="39"/>
      <c r="N28" s="37"/>
      <c r="O28" s="37"/>
      <c r="P28" s="39"/>
      <c r="Q28" s="37"/>
      <c r="R28" s="37"/>
      <c r="S28" s="39"/>
      <c r="T28" s="37"/>
      <c r="U28" s="37"/>
      <c r="V28" s="39"/>
      <c r="W28" s="37"/>
      <c r="X28" s="37"/>
      <c r="Y28" s="39"/>
      <c r="Z28" s="37"/>
      <c r="AA28" s="37"/>
      <c r="AB28" s="37"/>
      <c r="AC28" s="37"/>
      <c r="AD28" s="37"/>
      <c r="AE28" s="37" t="s">
        <v>15</v>
      </c>
      <c r="AF28" s="37"/>
      <c r="AG28" s="37" t="s">
        <v>16</v>
      </c>
      <c r="AH28" s="37" t="s">
        <v>15</v>
      </c>
      <c r="AI28" s="37"/>
      <c r="AJ28" s="37" t="s">
        <v>16</v>
      </c>
      <c r="AK28" s="39" t="s">
        <v>75</v>
      </c>
      <c r="AL28" s="37">
        <f>2/2</f>
        <v>1</v>
      </c>
      <c r="AM28" s="37" t="s">
        <v>17</v>
      </c>
      <c r="AN28" s="39"/>
      <c r="AO28" s="37">
        <f>2/2</f>
        <v>1</v>
      </c>
      <c r="AP28" s="37" t="s">
        <v>17</v>
      </c>
      <c r="AQ28" s="39"/>
      <c r="AR28" s="38">
        <v>1</v>
      </c>
      <c r="AS28" s="37" t="s">
        <v>17</v>
      </c>
      <c r="AT28" s="39"/>
      <c r="AU28" s="38">
        <v>1</v>
      </c>
      <c r="AV28" s="37" t="s">
        <v>17</v>
      </c>
      <c r="AW28" s="37" t="s">
        <v>356</v>
      </c>
      <c r="AX28" s="36">
        <v>44799</v>
      </c>
      <c r="AY28" s="36">
        <v>45016</v>
      </c>
      <c r="AZ28" s="35" t="s">
        <v>61</v>
      </c>
    </row>
    <row r="29" spans="1:52" ht="370.5" x14ac:dyDescent="0.25">
      <c r="A29" s="40">
        <v>10</v>
      </c>
      <c r="B29" s="35">
        <v>263</v>
      </c>
      <c r="C29" s="43" t="s">
        <v>76</v>
      </c>
      <c r="D29" s="35">
        <v>47</v>
      </c>
      <c r="E29" s="43" t="s">
        <v>79</v>
      </c>
      <c r="F29" s="43">
        <v>1</v>
      </c>
      <c r="G29" s="42" t="s">
        <v>118</v>
      </c>
      <c r="H29" s="41" t="s">
        <v>85</v>
      </c>
      <c r="I29" s="41" t="s">
        <v>99</v>
      </c>
      <c r="J29" s="41" t="s">
        <v>100</v>
      </c>
      <c r="K29" s="41" t="s">
        <v>101</v>
      </c>
      <c r="L29" s="40">
        <v>12</v>
      </c>
      <c r="M29" s="39"/>
      <c r="N29" s="37"/>
      <c r="O29" s="37"/>
      <c r="P29" s="39"/>
      <c r="Q29" s="37"/>
      <c r="R29" s="37"/>
      <c r="S29" s="39"/>
      <c r="T29" s="37"/>
      <c r="U29" s="37"/>
      <c r="V29" s="39"/>
      <c r="W29" s="37"/>
      <c r="X29" s="37"/>
      <c r="Y29" s="39"/>
      <c r="Z29" s="37"/>
      <c r="AA29" s="37"/>
      <c r="AB29" s="37"/>
      <c r="AC29" s="37"/>
      <c r="AD29" s="37"/>
      <c r="AE29" s="39"/>
      <c r="AF29" s="37"/>
      <c r="AG29" s="37"/>
      <c r="AH29" s="39"/>
      <c r="AI29" s="37"/>
      <c r="AJ29" s="37"/>
      <c r="AK29" s="39"/>
      <c r="AL29" s="37"/>
      <c r="AM29" s="37"/>
      <c r="AN29" s="39" t="s">
        <v>121</v>
      </c>
      <c r="AO29" s="37">
        <f>14/19</f>
        <v>0.73684210526315785</v>
      </c>
      <c r="AP29" s="37" t="s">
        <v>16</v>
      </c>
      <c r="AQ29" s="39" t="s">
        <v>129</v>
      </c>
      <c r="AR29" s="37">
        <f>19/19</f>
        <v>1</v>
      </c>
      <c r="AS29" s="37" t="s">
        <v>17</v>
      </c>
      <c r="AT29" s="39"/>
      <c r="AU29" s="38">
        <v>1</v>
      </c>
      <c r="AV29" s="37" t="s">
        <v>17</v>
      </c>
      <c r="AW29" s="37" t="s">
        <v>356</v>
      </c>
      <c r="AX29" s="36">
        <v>45035</v>
      </c>
      <c r="AY29" s="36">
        <v>45291</v>
      </c>
      <c r="AZ29" s="35" t="s">
        <v>108</v>
      </c>
    </row>
    <row r="30" spans="1:52" ht="370.5" x14ac:dyDescent="0.25">
      <c r="A30" s="40">
        <v>12</v>
      </c>
      <c r="B30" s="35">
        <v>263</v>
      </c>
      <c r="C30" s="43" t="s">
        <v>76</v>
      </c>
      <c r="D30" s="35">
        <v>47</v>
      </c>
      <c r="E30" s="43" t="s">
        <v>81</v>
      </c>
      <c r="F30" s="43">
        <v>1</v>
      </c>
      <c r="G30" s="42" t="s">
        <v>120</v>
      </c>
      <c r="H30" s="41" t="s">
        <v>87</v>
      </c>
      <c r="I30" s="41" t="s">
        <v>105</v>
      </c>
      <c r="J30" s="41" t="s">
        <v>100</v>
      </c>
      <c r="K30" s="41" t="s">
        <v>101</v>
      </c>
      <c r="L30" s="40">
        <v>12</v>
      </c>
      <c r="M30" s="39"/>
      <c r="N30" s="37"/>
      <c r="O30" s="37"/>
      <c r="P30" s="39"/>
      <c r="Q30" s="37"/>
      <c r="R30" s="37"/>
      <c r="S30" s="39"/>
      <c r="T30" s="37"/>
      <c r="U30" s="37"/>
      <c r="V30" s="39"/>
      <c r="W30" s="37"/>
      <c r="X30" s="37"/>
      <c r="Y30" s="39"/>
      <c r="Z30" s="37"/>
      <c r="AA30" s="37"/>
      <c r="AB30" s="37"/>
      <c r="AC30" s="37"/>
      <c r="AD30" s="37"/>
      <c r="AE30" s="39"/>
      <c r="AF30" s="37"/>
      <c r="AG30" s="37"/>
      <c r="AH30" s="39"/>
      <c r="AI30" s="37"/>
      <c r="AJ30" s="37"/>
      <c r="AK30" s="39"/>
      <c r="AL30" s="37"/>
      <c r="AM30" s="37"/>
      <c r="AN30" s="39" t="s">
        <v>121</v>
      </c>
      <c r="AO30" s="37">
        <f>14/19</f>
        <v>0.73684210526315785</v>
      </c>
      <c r="AP30" s="37" t="s">
        <v>16</v>
      </c>
      <c r="AQ30" s="39" t="s">
        <v>176</v>
      </c>
      <c r="AR30" s="37">
        <f>19/19</f>
        <v>1</v>
      </c>
      <c r="AS30" s="37" t="s">
        <v>17</v>
      </c>
      <c r="AT30" s="39"/>
      <c r="AU30" s="38">
        <v>1</v>
      </c>
      <c r="AV30" s="37" t="s">
        <v>17</v>
      </c>
      <c r="AW30" s="37" t="s">
        <v>356</v>
      </c>
      <c r="AX30" s="36">
        <v>45035</v>
      </c>
      <c r="AY30" s="36">
        <v>45291</v>
      </c>
      <c r="AZ30" s="35" t="s">
        <v>108</v>
      </c>
    </row>
    <row r="31" spans="1:52" ht="85.5" x14ac:dyDescent="0.25">
      <c r="A31" s="40">
        <v>14</v>
      </c>
      <c r="B31" s="35">
        <v>263</v>
      </c>
      <c r="C31" s="43" t="s">
        <v>76</v>
      </c>
      <c r="D31" s="35">
        <v>49</v>
      </c>
      <c r="E31" s="43" t="s">
        <v>80</v>
      </c>
      <c r="F31" s="43">
        <v>1</v>
      </c>
      <c r="G31" s="42" t="s">
        <v>169</v>
      </c>
      <c r="H31" s="41" t="s">
        <v>141</v>
      </c>
      <c r="I31" s="41" t="s">
        <v>334</v>
      </c>
      <c r="J31" s="41" t="s">
        <v>153</v>
      </c>
      <c r="K31" s="41" t="s">
        <v>154</v>
      </c>
      <c r="L31" s="37">
        <v>1</v>
      </c>
      <c r="M31" s="39"/>
      <c r="N31" s="37"/>
      <c r="O31" s="37"/>
      <c r="P31" s="39"/>
      <c r="Q31" s="37"/>
      <c r="R31" s="37"/>
      <c r="S31" s="39"/>
      <c r="T31" s="37"/>
      <c r="U31" s="37"/>
      <c r="V31" s="39"/>
      <c r="W31" s="37"/>
      <c r="X31" s="37"/>
      <c r="Y31" s="39"/>
      <c r="Z31" s="37"/>
      <c r="AA31" s="37"/>
      <c r="AB31" s="37"/>
      <c r="AC31" s="37"/>
      <c r="AD31" s="37"/>
      <c r="AE31" s="39"/>
      <c r="AF31" s="37"/>
      <c r="AG31" s="37"/>
      <c r="AH31" s="39"/>
      <c r="AI31" s="37"/>
      <c r="AJ31" s="37"/>
      <c r="AK31" s="39"/>
      <c r="AL31" s="37"/>
      <c r="AM31" s="37"/>
      <c r="AN31" s="39"/>
      <c r="AO31" s="37"/>
      <c r="AP31" s="37"/>
      <c r="AQ31" s="39"/>
      <c r="AR31" s="37"/>
      <c r="AS31" s="37" t="s">
        <v>16</v>
      </c>
      <c r="AT31" s="39" t="s">
        <v>182</v>
      </c>
      <c r="AU31" s="37">
        <v>1</v>
      </c>
      <c r="AV31" s="37" t="s">
        <v>17</v>
      </c>
      <c r="AW31" s="37" t="s">
        <v>356</v>
      </c>
      <c r="AX31" s="36">
        <v>45195</v>
      </c>
      <c r="AY31" s="36">
        <v>45275</v>
      </c>
      <c r="AZ31" s="35" t="s">
        <v>167</v>
      </c>
    </row>
    <row r="32" spans="1:52" ht="99.75" x14ac:dyDescent="0.25">
      <c r="A32" s="40">
        <v>15</v>
      </c>
      <c r="B32" s="35">
        <v>263</v>
      </c>
      <c r="C32" s="43" t="s">
        <v>76</v>
      </c>
      <c r="D32" s="35">
        <v>49</v>
      </c>
      <c r="E32" s="43" t="s">
        <v>135</v>
      </c>
      <c r="F32" s="43">
        <v>1</v>
      </c>
      <c r="G32" s="42" t="s">
        <v>170</v>
      </c>
      <c r="H32" s="41" t="s">
        <v>142</v>
      </c>
      <c r="I32" s="41" t="s">
        <v>335</v>
      </c>
      <c r="J32" s="41" t="s">
        <v>155</v>
      </c>
      <c r="K32" s="41" t="s">
        <v>156</v>
      </c>
      <c r="L32" s="37">
        <v>1</v>
      </c>
      <c r="M32" s="39"/>
      <c r="N32" s="37"/>
      <c r="O32" s="37"/>
      <c r="P32" s="39"/>
      <c r="Q32" s="37"/>
      <c r="R32" s="37"/>
      <c r="S32" s="39"/>
      <c r="T32" s="37"/>
      <c r="U32" s="37"/>
      <c r="V32" s="39"/>
      <c r="W32" s="37"/>
      <c r="X32" s="37"/>
      <c r="Y32" s="39"/>
      <c r="Z32" s="37"/>
      <c r="AA32" s="37"/>
      <c r="AB32" s="37"/>
      <c r="AC32" s="37"/>
      <c r="AD32" s="37"/>
      <c r="AE32" s="39"/>
      <c r="AF32" s="37"/>
      <c r="AG32" s="37"/>
      <c r="AH32" s="39"/>
      <c r="AI32" s="37"/>
      <c r="AJ32" s="37"/>
      <c r="AK32" s="39"/>
      <c r="AL32" s="37"/>
      <c r="AM32" s="37"/>
      <c r="AN32" s="39"/>
      <c r="AO32" s="37"/>
      <c r="AP32" s="37"/>
      <c r="AQ32" s="39"/>
      <c r="AR32" s="37"/>
      <c r="AS32" s="37" t="s">
        <v>16</v>
      </c>
      <c r="AT32" s="39" t="s">
        <v>181</v>
      </c>
      <c r="AU32" s="37">
        <v>1</v>
      </c>
      <c r="AV32" s="37" t="s">
        <v>17</v>
      </c>
      <c r="AW32" s="37" t="s">
        <v>356</v>
      </c>
      <c r="AX32" s="36">
        <v>45195</v>
      </c>
      <c r="AY32" s="36">
        <v>45275</v>
      </c>
      <c r="AZ32" s="35" t="s">
        <v>168</v>
      </c>
    </row>
    <row r="33" spans="1:52" ht="99.75" x14ac:dyDescent="0.25">
      <c r="A33" s="40">
        <v>16</v>
      </c>
      <c r="B33" s="35">
        <v>263</v>
      </c>
      <c r="C33" s="43" t="s">
        <v>76</v>
      </c>
      <c r="D33" s="35">
        <v>49</v>
      </c>
      <c r="E33" s="43" t="s">
        <v>136</v>
      </c>
      <c r="F33" s="43">
        <v>1</v>
      </c>
      <c r="G33" s="42" t="s">
        <v>171</v>
      </c>
      <c r="H33" s="41" t="s">
        <v>143</v>
      </c>
      <c r="I33" s="41" t="s">
        <v>150</v>
      </c>
      <c r="J33" s="41" t="s">
        <v>155</v>
      </c>
      <c r="K33" s="41" t="s">
        <v>156</v>
      </c>
      <c r="L33" s="37">
        <v>1</v>
      </c>
      <c r="M33" s="39"/>
      <c r="N33" s="37"/>
      <c r="O33" s="37"/>
      <c r="P33" s="39"/>
      <c r="Q33" s="37"/>
      <c r="R33" s="37"/>
      <c r="S33" s="39"/>
      <c r="T33" s="37"/>
      <c r="U33" s="37"/>
      <c r="V33" s="39"/>
      <c r="W33" s="37"/>
      <c r="X33" s="37"/>
      <c r="Y33" s="39"/>
      <c r="Z33" s="37"/>
      <c r="AA33" s="37"/>
      <c r="AB33" s="37"/>
      <c r="AC33" s="37"/>
      <c r="AD33" s="37"/>
      <c r="AE33" s="39"/>
      <c r="AF33" s="37"/>
      <c r="AG33" s="37"/>
      <c r="AH33" s="39"/>
      <c r="AI33" s="37"/>
      <c r="AJ33" s="37"/>
      <c r="AK33" s="39"/>
      <c r="AL33" s="37"/>
      <c r="AM33" s="37"/>
      <c r="AN33" s="39"/>
      <c r="AO33" s="37"/>
      <c r="AP33" s="37"/>
      <c r="AQ33" s="39"/>
      <c r="AR33" s="37"/>
      <c r="AS33" s="37" t="s">
        <v>16</v>
      </c>
      <c r="AT33" s="39" t="s">
        <v>181</v>
      </c>
      <c r="AU33" s="37">
        <v>1</v>
      </c>
      <c r="AV33" s="37" t="s">
        <v>17</v>
      </c>
      <c r="AW33" s="37" t="s">
        <v>356</v>
      </c>
      <c r="AX33" s="36">
        <v>45195</v>
      </c>
      <c r="AY33" s="36">
        <v>45275</v>
      </c>
      <c r="AZ33" s="35" t="s">
        <v>167</v>
      </c>
    </row>
    <row r="34" spans="1:52" ht="171" x14ac:dyDescent="0.25">
      <c r="A34" s="40">
        <v>17</v>
      </c>
      <c r="B34" s="35">
        <v>263</v>
      </c>
      <c r="C34" s="43" t="s">
        <v>76</v>
      </c>
      <c r="D34" s="35">
        <v>49</v>
      </c>
      <c r="E34" s="43" t="s">
        <v>137</v>
      </c>
      <c r="F34" s="43">
        <v>1</v>
      </c>
      <c r="G34" s="42" t="s">
        <v>172</v>
      </c>
      <c r="H34" s="41" t="s">
        <v>144</v>
      </c>
      <c r="I34" s="41" t="s">
        <v>336</v>
      </c>
      <c r="J34" s="41" t="s">
        <v>157</v>
      </c>
      <c r="K34" s="41" t="s">
        <v>158</v>
      </c>
      <c r="L34" s="37">
        <v>1</v>
      </c>
      <c r="M34" s="39"/>
      <c r="N34" s="37"/>
      <c r="O34" s="37"/>
      <c r="P34" s="39"/>
      <c r="Q34" s="37"/>
      <c r="R34" s="37"/>
      <c r="S34" s="39"/>
      <c r="T34" s="37"/>
      <c r="U34" s="37"/>
      <c r="V34" s="39"/>
      <c r="W34" s="37"/>
      <c r="X34" s="37"/>
      <c r="Y34" s="39"/>
      <c r="Z34" s="37"/>
      <c r="AA34" s="37"/>
      <c r="AB34" s="37"/>
      <c r="AC34" s="37"/>
      <c r="AD34" s="37"/>
      <c r="AE34" s="39"/>
      <c r="AF34" s="37"/>
      <c r="AG34" s="37"/>
      <c r="AH34" s="39"/>
      <c r="AI34" s="37"/>
      <c r="AJ34" s="37"/>
      <c r="AK34" s="39"/>
      <c r="AL34" s="37"/>
      <c r="AM34" s="37"/>
      <c r="AN34" s="39"/>
      <c r="AO34" s="37"/>
      <c r="AP34" s="37"/>
      <c r="AQ34" s="39"/>
      <c r="AR34" s="37"/>
      <c r="AS34" s="37" t="s">
        <v>16</v>
      </c>
      <c r="AT34" s="39" t="s">
        <v>344</v>
      </c>
      <c r="AU34" s="37">
        <v>1</v>
      </c>
      <c r="AV34" s="37" t="s">
        <v>17</v>
      </c>
      <c r="AW34" s="37" t="s">
        <v>356</v>
      </c>
      <c r="AX34" s="36">
        <v>45195</v>
      </c>
      <c r="AY34" s="36">
        <v>45275</v>
      </c>
      <c r="AZ34" s="35" t="s">
        <v>24</v>
      </c>
    </row>
    <row r="35" spans="1:52" ht="114" x14ac:dyDescent="0.25">
      <c r="A35" s="40">
        <v>18</v>
      </c>
      <c r="B35" s="35">
        <v>263</v>
      </c>
      <c r="C35" s="43" t="s">
        <v>76</v>
      </c>
      <c r="D35" s="35">
        <v>49</v>
      </c>
      <c r="E35" s="43" t="s">
        <v>137</v>
      </c>
      <c r="F35" s="43">
        <v>2</v>
      </c>
      <c r="G35" s="42" t="s">
        <v>172</v>
      </c>
      <c r="H35" s="41" t="s">
        <v>145</v>
      </c>
      <c r="I35" s="41" t="s">
        <v>337</v>
      </c>
      <c r="J35" s="41" t="s">
        <v>159</v>
      </c>
      <c r="K35" s="41" t="s">
        <v>160</v>
      </c>
      <c r="L35" s="37">
        <v>1</v>
      </c>
      <c r="M35" s="39"/>
      <c r="N35" s="37"/>
      <c r="O35" s="37"/>
      <c r="P35" s="39"/>
      <c r="Q35" s="37"/>
      <c r="R35" s="37"/>
      <c r="S35" s="39"/>
      <c r="T35" s="37"/>
      <c r="U35" s="37"/>
      <c r="V35" s="39"/>
      <c r="W35" s="37"/>
      <c r="X35" s="37"/>
      <c r="Y35" s="39"/>
      <c r="Z35" s="37"/>
      <c r="AA35" s="37"/>
      <c r="AB35" s="37"/>
      <c r="AC35" s="37"/>
      <c r="AD35" s="37"/>
      <c r="AE35" s="39"/>
      <c r="AF35" s="37"/>
      <c r="AG35" s="37"/>
      <c r="AH35" s="39"/>
      <c r="AI35" s="37"/>
      <c r="AJ35" s="37"/>
      <c r="AK35" s="39"/>
      <c r="AL35" s="37"/>
      <c r="AM35" s="37"/>
      <c r="AN35" s="39"/>
      <c r="AO35" s="37"/>
      <c r="AP35" s="37"/>
      <c r="AQ35" s="39"/>
      <c r="AR35" s="37"/>
      <c r="AS35" s="37" t="s">
        <v>16</v>
      </c>
      <c r="AT35" s="39" t="s">
        <v>338</v>
      </c>
      <c r="AU35" s="37">
        <v>1</v>
      </c>
      <c r="AV35" s="37" t="s">
        <v>17</v>
      </c>
      <c r="AW35" s="37" t="s">
        <v>356</v>
      </c>
      <c r="AX35" s="36">
        <v>45208</v>
      </c>
      <c r="AY35" s="36">
        <v>45275</v>
      </c>
      <c r="AZ35" s="35" t="s">
        <v>180</v>
      </c>
    </row>
    <row r="36" spans="1:52" ht="114" x14ac:dyDescent="0.25">
      <c r="A36" s="40">
        <v>19</v>
      </c>
      <c r="B36" s="35">
        <v>263</v>
      </c>
      <c r="C36" s="43" t="s">
        <v>76</v>
      </c>
      <c r="D36" s="35">
        <v>49</v>
      </c>
      <c r="E36" s="43" t="s">
        <v>138</v>
      </c>
      <c r="F36" s="43">
        <v>1</v>
      </c>
      <c r="G36" s="42" t="s">
        <v>173</v>
      </c>
      <c r="H36" s="41" t="s">
        <v>146</v>
      </c>
      <c r="I36" s="41" t="s">
        <v>339</v>
      </c>
      <c r="J36" s="41" t="s">
        <v>161</v>
      </c>
      <c r="K36" s="41" t="s">
        <v>162</v>
      </c>
      <c r="L36" s="40">
        <v>1</v>
      </c>
      <c r="M36" s="39"/>
      <c r="N36" s="37"/>
      <c r="O36" s="37"/>
      <c r="P36" s="39"/>
      <c r="Q36" s="37"/>
      <c r="R36" s="37"/>
      <c r="S36" s="39"/>
      <c r="T36" s="37"/>
      <c r="U36" s="37"/>
      <c r="V36" s="39"/>
      <c r="W36" s="37"/>
      <c r="X36" s="37"/>
      <c r="Y36" s="39"/>
      <c r="Z36" s="37"/>
      <c r="AA36" s="37"/>
      <c r="AB36" s="37"/>
      <c r="AC36" s="37"/>
      <c r="AD36" s="37"/>
      <c r="AE36" s="39"/>
      <c r="AF36" s="37"/>
      <c r="AG36" s="37"/>
      <c r="AH36" s="39"/>
      <c r="AI36" s="37"/>
      <c r="AJ36" s="37"/>
      <c r="AK36" s="39"/>
      <c r="AL36" s="37"/>
      <c r="AM36" s="37"/>
      <c r="AN36" s="39"/>
      <c r="AO36" s="37"/>
      <c r="AP36" s="37"/>
      <c r="AQ36" s="39"/>
      <c r="AR36" s="37"/>
      <c r="AS36" s="37" t="s">
        <v>16</v>
      </c>
      <c r="AT36" s="39" t="s">
        <v>340</v>
      </c>
      <c r="AU36" s="37">
        <v>1</v>
      </c>
      <c r="AV36" s="37" t="s">
        <v>17</v>
      </c>
      <c r="AW36" s="37" t="s">
        <v>356</v>
      </c>
      <c r="AX36" s="36">
        <v>45195</v>
      </c>
      <c r="AY36" s="36">
        <v>45275</v>
      </c>
      <c r="AZ36" s="35" t="s">
        <v>23</v>
      </c>
    </row>
    <row r="37" spans="1:52" ht="71.25" x14ac:dyDescent="0.25">
      <c r="A37" s="40">
        <v>20</v>
      </c>
      <c r="B37" s="35">
        <v>263</v>
      </c>
      <c r="C37" s="43" t="s">
        <v>76</v>
      </c>
      <c r="D37" s="35">
        <v>49</v>
      </c>
      <c r="E37" s="43" t="s">
        <v>138</v>
      </c>
      <c r="F37" s="43">
        <v>2</v>
      </c>
      <c r="G37" s="42" t="s">
        <v>173</v>
      </c>
      <c r="H37" s="41" t="s">
        <v>147</v>
      </c>
      <c r="I37" s="41" t="s">
        <v>151</v>
      </c>
      <c r="J37" s="41" t="s">
        <v>163</v>
      </c>
      <c r="K37" s="41" t="s">
        <v>164</v>
      </c>
      <c r="L37" s="37">
        <v>1</v>
      </c>
      <c r="M37" s="39"/>
      <c r="N37" s="37"/>
      <c r="O37" s="37"/>
      <c r="P37" s="39"/>
      <c r="Q37" s="37"/>
      <c r="R37" s="37"/>
      <c r="S37" s="39"/>
      <c r="T37" s="37"/>
      <c r="U37" s="37"/>
      <c r="V37" s="39"/>
      <c r="W37" s="37"/>
      <c r="X37" s="37"/>
      <c r="Y37" s="39"/>
      <c r="Z37" s="37"/>
      <c r="AA37" s="37"/>
      <c r="AB37" s="37"/>
      <c r="AC37" s="37"/>
      <c r="AD37" s="37"/>
      <c r="AE37" s="39"/>
      <c r="AF37" s="37"/>
      <c r="AG37" s="37"/>
      <c r="AH37" s="39"/>
      <c r="AI37" s="37"/>
      <c r="AJ37" s="37"/>
      <c r="AK37" s="39"/>
      <c r="AL37" s="37"/>
      <c r="AM37" s="37"/>
      <c r="AN37" s="39"/>
      <c r="AO37" s="37"/>
      <c r="AP37" s="37"/>
      <c r="AQ37" s="39"/>
      <c r="AR37" s="37"/>
      <c r="AS37" s="37" t="s">
        <v>16</v>
      </c>
      <c r="AT37" s="39" t="s">
        <v>341</v>
      </c>
      <c r="AU37" s="37">
        <v>1</v>
      </c>
      <c r="AV37" s="37" t="s">
        <v>17</v>
      </c>
      <c r="AW37" s="37" t="s">
        <v>356</v>
      </c>
      <c r="AX37" s="36">
        <v>45195</v>
      </c>
      <c r="AY37" s="36">
        <v>45275</v>
      </c>
      <c r="AZ37" s="35" t="s">
        <v>23</v>
      </c>
    </row>
    <row r="38" spans="1:52" ht="85.5" x14ac:dyDescent="0.25">
      <c r="A38" s="40">
        <v>22</v>
      </c>
      <c r="B38" s="35">
        <v>263</v>
      </c>
      <c r="C38" s="43" t="s">
        <v>76</v>
      </c>
      <c r="D38" s="35">
        <v>49</v>
      </c>
      <c r="E38" s="43" t="s">
        <v>140</v>
      </c>
      <c r="F38" s="43">
        <v>1</v>
      </c>
      <c r="G38" s="42" t="s">
        <v>175</v>
      </c>
      <c r="H38" s="41" t="s">
        <v>149</v>
      </c>
      <c r="I38" s="41" t="s">
        <v>343</v>
      </c>
      <c r="J38" s="41" t="s">
        <v>155</v>
      </c>
      <c r="K38" s="41" t="s">
        <v>156</v>
      </c>
      <c r="L38" s="37">
        <v>1</v>
      </c>
      <c r="M38" s="39"/>
      <c r="N38" s="37"/>
      <c r="O38" s="37"/>
      <c r="P38" s="39"/>
      <c r="Q38" s="37"/>
      <c r="R38" s="37"/>
      <c r="S38" s="39"/>
      <c r="T38" s="37"/>
      <c r="U38" s="37"/>
      <c r="V38" s="39"/>
      <c r="W38" s="37"/>
      <c r="X38" s="37"/>
      <c r="Y38" s="39"/>
      <c r="Z38" s="37"/>
      <c r="AA38" s="37"/>
      <c r="AB38" s="37"/>
      <c r="AC38" s="37"/>
      <c r="AD38" s="37"/>
      <c r="AE38" s="39"/>
      <c r="AF38" s="37"/>
      <c r="AG38" s="37"/>
      <c r="AH38" s="39"/>
      <c r="AI38" s="37"/>
      <c r="AJ38" s="37"/>
      <c r="AK38" s="39"/>
      <c r="AL38" s="37"/>
      <c r="AM38" s="37"/>
      <c r="AN38" s="39"/>
      <c r="AO38" s="37"/>
      <c r="AP38" s="37"/>
      <c r="AQ38" s="39"/>
      <c r="AR38" s="37"/>
      <c r="AS38" s="37" t="s">
        <v>16</v>
      </c>
      <c r="AT38" s="39" t="s">
        <v>181</v>
      </c>
      <c r="AU38" s="37">
        <v>1</v>
      </c>
      <c r="AV38" s="37" t="s">
        <v>17</v>
      </c>
      <c r="AW38" s="37" t="s">
        <v>356</v>
      </c>
      <c r="AX38" s="36">
        <v>45195</v>
      </c>
      <c r="AY38" s="36">
        <v>45275</v>
      </c>
      <c r="AZ38" s="35" t="s">
        <v>167</v>
      </c>
    </row>
  </sheetData>
  <autoFilter ref="A3:AZ23" xr:uid="{A41CB8A7-DF3A-4714-9FB6-973C1B5921A3}"/>
  <mergeCells count="1">
    <mergeCell ref="B2:AY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BY10"/>
  <sheetViews>
    <sheetView showGridLines="0" tabSelected="1" zoomScale="60" zoomScaleNormal="60" workbookViewId="0">
      <pane ySplit="3" topLeftCell="A6" activePane="bottomLeft" state="frozen"/>
      <selection pane="bottomLeft" activeCell="A4" sqref="A4"/>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5.710937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21.140625" style="5" customWidth="1"/>
    <col min="41" max="41" width="28.140625" style="5" customWidth="1"/>
    <col min="42" max="42" width="49.85546875" style="6" customWidth="1"/>
    <col min="43" max="77" width="0" hidden="1" customWidth="1"/>
    <col min="78" max="16384" width="11.5703125" hidden="1"/>
  </cols>
  <sheetData>
    <row r="1" spans="1:77" ht="18.75" x14ac:dyDescent="0.3">
      <c r="A1" s="1" t="s">
        <v>0</v>
      </c>
    </row>
    <row r="2" spans="1:77" x14ac:dyDescent="0.3">
      <c r="A2" s="7"/>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8"/>
    </row>
    <row r="3" spans="1:77" ht="75" x14ac:dyDescent="0.25">
      <c r="A3" s="31" t="s">
        <v>1</v>
      </c>
      <c r="B3" s="32" t="s">
        <v>2</v>
      </c>
      <c r="C3" s="32" t="s">
        <v>3</v>
      </c>
      <c r="D3" s="32" t="s">
        <v>4</v>
      </c>
      <c r="E3" s="32" t="s">
        <v>5</v>
      </c>
      <c r="F3" s="32" t="s">
        <v>6</v>
      </c>
      <c r="G3" s="32" t="s">
        <v>7</v>
      </c>
      <c r="H3" s="32" t="s">
        <v>8</v>
      </c>
      <c r="I3" s="32" t="s">
        <v>9</v>
      </c>
      <c r="J3" s="32" t="s">
        <v>10</v>
      </c>
      <c r="K3" s="32" t="s">
        <v>11</v>
      </c>
      <c r="L3" s="33" t="s">
        <v>110</v>
      </c>
      <c r="M3" s="34" t="s">
        <v>25</v>
      </c>
      <c r="N3" s="32" t="s">
        <v>26</v>
      </c>
      <c r="O3" s="32" t="s">
        <v>27</v>
      </c>
      <c r="P3" s="34" t="s">
        <v>28</v>
      </c>
      <c r="Q3" s="32" t="s">
        <v>29</v>
      </c>
      <c r="R3" s="32" t="s">
        <v>30</v>
      </c>
      <c r="S3" s="34" t="s">
        <v>52</v>
      </c>
      <c r="T3" s="32" t="s">
        <v>50</v>
      </c>
      <c r="U3" s="32" t="s">
        <v>51</v>
      </c>
      <c r="V3" s="34" t="s">
        <v>64</v>
      </c>
      <c r="W3" s="32" t="s">
        <v>65</v>
      </c>
      <c r="X3" s="32" t="s">
        <v>66</v>
      </c>
      <c r="Y3" s="34" t="s">
        <v>70</v>
      </c>
      <c r="Z3" s="32" t="s">
        <v>71</v>
      </c>
      <c r="AA3" s="32" t="s">
        <v>72</v>
      </c>
      <c r="AB3" s="34" t="s">
        <v>111</v>
      </c>
      <c r="AC3" s="32" t="s">
        <v>112</v>
      </c>
      <c r="AD3" s="32" t="s">
        <v>113</v>
      </c>
      <c r="AE3" s="34" t="s">
        <v>125</v>
      </c>
      <c r="AF3" s="32" t="s">
        <v>126</v>
      </c>
      <c r="AG3" s="32" t="s">
        <v>127</v>
      </c>
      <c r="AH3" s="34" t="s">
        <v>177</v>
      </c>
      <c r="AI3" s="32" t="s">
        <v>178</v>
      </c>
      <c r="AJ3" s="32" t="s">
        <v>179</v>
      </c>
      <c r="AK3" s="34" t="s">
        <v>347</v>
      </c>
      <c r="AL3" s="32" t="s">
        <v>348</v>
      </c>
      <c r="AM3" s="32" t="s">
        <v>349</v>
      </c>
      <c r="AN3" s="32" t="s">
        <v>12</v>
      </c>
      <c r="AO3" s="32" t="s">
        <v>13</v>
      </c>
      <c r="AP3" s="34" t="s">
        <v>14</v>
      </c>
    </row>
    <row r="4" spans="1:77" ht="190.15" customHeight="1" x14ac:dyDescent="0.25">
      <c r="A4" s="20">
        <v>1</v>
      </c>
      <c r="B4" s="21">
        <v>263</v>
      </c>
      <c r="C4" s="22" t="s">
        <v>76</v>
      </c>
      <c r="D4" s="21">
        <v>47</v>
      </c>
      <c r="E4" s="22" t="s">
        <v>18</v>
      </c>
      <c r="F4" s="22">
        <v>1</v>
      </c>
      <c r="G4" s="23" t="s">
        <v>115</v>
      </c>
      <c r="H4" s="24" t="s">
        <v>82</v>
      </c>
      <c r="I4" s="24" t="s">
        <v>88</v>
      </c>
      <c r="J4" s="24" t="s">
        <v>89</v>
      </c>
      <c r="K4" s="24" t="s">
        <v>90</v>
      </c>
      <c r="L4" s="20">
        <v>4</v>
      </c>
      <c r="M4" s="26"/>
      <c r="N4" s="25"/>
      <c r="O4" s="25"/>
      <c r="P4" s="25"/>
      <c r="Q4" s="25"/>
      <c r="R4" s="25"/>
      <c r="S4" s="26"/>
      <c r="T4" s="25"/>
      <c r="U4" s="25"/>
      <c r="V4" s="26"/>
      <c r="W4" s="25"/>
      <c r="X4" s="25"/>
      <c r="Y4" s="26"/>
      <c r="Z4" s="25"/>
      <c r="AA4" s="25"/>
      <c r="AB4" s="26"/>
      <c r="AC4" s="25"/>
      <c r="AD4" s="25" t="s">
        <v>16</v>
      </c>
      <c r="AE4" s="26" t="s">
        <v>131</v>
      </c>
      <c r="AF4" s="25">
        <v>0.2</v>
      </c>
      <c r="AG4" s="25" t="s">
        <v>16</v>
      </c>
      <c r="AH4" s="26" t="s">
        <v>184</v>
      </c>
      <c r="AI4" s="25">
        <v>0.4</v>
      </c>
      <c r="AJ4" s="25" t="s">
        <v>16</v>
      </c>
      <c r="AK4" s="26" t="s">
        <v>352</v>
      </c>
      <c r="AL4" s="25">
        <v>0.7</v>
      </c>
      <c r="AM4" s="25" t="s">
        <v>16</v>
      </c>
      <c r="AN4" s="27">
        <v>45035</v>
      </c>
      <c r="AO4" s="27">
        <v>45399</v>
      </c>
      <c r="AP4" s="21" t="s">
        <v>107</v>
      </c>
      <c r="AQ4" s="30"/>
      <c r="AR4" s="30"/>
      <c r="AS4" s="30"/>
      <c r="AT4" s="30"/>
      <c r="AU4" s="30"/>
      <c r="AV4" s="30"/>
      <c r="AW4" s="30"/>
      <c r="AX4" s="30"/>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row>
    <row r="5" spans="1:77" ht="208.9" customHeight="1" x14ac:dyDescent="0.25">
      <c r="A5" s="20">
        <v>2</v>
      </c>
      <c r="B5" s="21">
        <v>263</v>
      </c>
      <c r="C5" s="22" t="s">
        <v>76</v>
      </c>
      <c r="D5" s="21">
        <v>47</v>
      </c>
      <c r="E5" s="22" t="s">
        <v>18</v>
      </c>
      <c r="F5" s="22">
        <v>2</v>
      </c>
      <c r="G5" s="23" t="s">
        <v>115</v>
      </c>
      <c r="H5" s="24" t="s">
        <v>82</v>
      </c>
      <c r="I5" s="24" t="s">
        <v>91</v>
      </c>
      <c r="J5" s="24" t="s">
        <v>92</v>
      </c>
      <c r="K5" s="24" t="s">
        <v>92</v>
      </c>
      <c r="L5" s="20">
        <v>1</v>
      </c>
      <c r="M5" s="26"/>
      <c r="N5" s="25"/>
      <c r="O5" s="25"/>
      <c r="P5" s="25"/>
      <c r="Q5" s="25"/>
      <c r="R5" s="25"/>
      <c r="S5" s="26"/>
      <c r="T5" s="25"/>
      <c r="U5" s="25"/>
      <c r="V5" s="26"/>
      <c r="W5" s="25"/>
      <c r="X5" s="25"/>
      <c r="Y5" s="26"/>
      <c r="Z5" s="25"/>
      <c r="AA5" s="25"/>
      <c r="AB5" s="26" t="s">
        <v>122</v>
      </c>
      <c r="AC5" s="25">
        <v>0.25</v>
      </c>
      <c r="AD5" s="25" t="s">
        <v>16</v>
      </c>
      <c r="AE5" s="26" t="s">
        <v>128</v>
      </c>
      <c r="AF5" s="25">
        <v>0.5</v>
      </c>
      <c r="AG5" s="25" t="s">
        <v>16</v>
      </c>
      <c r="AH5" s="26" t="s">
        <v>183</v>
      </c>
      <c r="AI5" s="25">
        <v>0.6</v>
      </c>
      <c r="AJ5" s="25" t="s">
        <v>16</v>
      </c>
      <c r="AK5" s="26" t="s">
        <v>353</v>
      </c>
      <c r="AL5" s="25">
        <v>0.8</v>
      </c>
      <c r="AM5" s="25" t="s">
        <v>16</v>
      </c>
      <c r="AN5" s="27">
        <v>45035</v>
      </c>
      <c r="AO5" s="27">
        <v>45399</v>
      </c>
      <c r="AP5" s="21" t="s">
        <v>24</v>
      </c>
      <c r="AQ5" s="30"/>
      <c r="AR5" s="30"/>
      <c r="AS5" s="30"/>
      <c r="AT5" s="30"/>
      <c r="AU5" s="30"/>
      <c r="AV5" s="30"/>
      <c r="AW5" s="30"/>
      <c r="AX5" s="30"/>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row>
    <row r="6" spans="1:77" ht="167.45" customHeight="1" x14ac:dyDescent="0.25">
      <c r="A6" s="20">
        <v>3</v>
      </c>
      <c r="B6" s="21">
        <v>263</v>
      </c>
      <c r="C6" s="22" t="s">
        <v>76</v>
      </c>
      <c r="D6" s="21">
        <v>47</v>
      </c>
      <c r="E6" s="22" t="s">
        <v>77</v>
      </c>
      <c r="F6" s="22">
        <v>1</v>
      </c>
      <c r="G6" s="23" t="s">
        <v>116</v>
      </c>
      <c r="H6" s="24" t="s">
        <v>83</v>
      </c>
      <c r="I6" s="24" t="s">
        <v>93</v>
      </c>
      <c r="J6" s="24" t="s">
        <v>94</v>
      </c>
      <c r="K6" s="24" t="s">
        <v>95</v>
      </c>
      <c r="L6" s="20">
        <v>1</v>
      </c>
      <c r="M6" s="26"/>
      <c r="N6" s="25"/>
      <c r="O6" s="25"/>
      <c r="P6" s="25"/>
      <c r="Q6" s="25"/>
      <c r="R6" s="25"/>
      <c r="S6" s="26"/>
      <c r="T6" s="25"/>
      <c r="U6" s="25"/>
      <c r="V6" s="26"/>
      <c r="W6" s="25"/>
      <c r="X6" s="25"/>
      <c r="Y6" s="26"/>
      <c r="Z6" s="25"/>
      <c r="AA6" s="25"/>
      <c r="AB6" s="26" t="s">
        <v>123</v>
      </c>
      <c r="AC6" s="25">
        <v>0.25</v>
      </c>
      <c r="AD6" s="25" t="s">
        <v>16</v>
      </c>
      <c r="AE6" s="26" t="s">
        <v>132</v>
      </c>
      <c r="AF6" s="25">
        <v>0.5</v>
      </c>
      <c r="AG6" s="25" t="s">
        <v>16</v>
      </c>
      <c r="AH6" s="26" t="s">
        <v>345</v>
      </c>
      <c r="AI6" s="25">
        <v>0.7</v>
      </c>
      <c r="AJ6" s="25" t="s">
        <v>16</v>
      </c>
      <c r="AK6" s="26" t="s">
        <v>354</v>
      </c>
      <c r="AL6" s="25">
        <v>0.85</v>
      </c>
      <c r="AM6" s="25" t="s">
        <v>16</v>
      </c>
      <c r="AN6" s="27">
        <v>45035</v>
      </c>
      <c r="AO6" s="27">
        <v>45399</v>
      </c>
      <c r="AP6" s="21" t="s">
        <v>24</v>
      </c>
      <c r="AQ6" s="30"/>
      <c r="AR6" s="30"/>
      <c r="AS6" s="30"/>
      <c r="AT6" s="30"/>
      <c r="AU6" s="30"/>
      <c r="AV6" s="30"/>
      <c r="AW6" s="30"/>
      <c r="AX6" s="30"/>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row>
    <row r="7" spans="1:77" ht="222" customHeight="1" x14ac:dyDescent="0.25">
      <c r="A7" s="20">
        <v>4</v>
      </c>
      <c r="B7" s="21">
        <v>263</v>
      </c>
      <c r="C7" s="22" t="s">
        <v>76</v>
      </c>
      <c r="D7" s="21">
        <v>47</v>
      </c>
      <c r="E7" s="22" t="s">
        <v>78</v>
      </c>
      <c r="F7" s="22">
        <v>1</v>
      </c>
      <c r="G7" s="23" t="s">
        <v>117</v>
      </c>
      <c r="H7" s="24" t="s">
        <v>84</v>
      </c>
      <c r="I7" s="24" t="s">
        <v>96</v>
      </c>
      <c r="J7" s="24" t="s">
        <v>97</v>
      </c>
      <c r="K7" s="24" t="s">
        <v>98</v>
      </c>
      <c r="L7" s="20">
        <v>2</v>
      </c>
      <c r="M7" s="26"/>
      <c r="N7" s="25"/>
      <c r="O7" s="25"/>
      <c r="P7" s="25"/>
      <c r="Q7" s="25"/>
      <c r="R7" s="25"/>
      <c r="S7" s="26"/>
      <c r="T7" s="25"/>
      <c r="U7" s="25"/>
      <c r="V7" s="26"/>
      <c r="W7" s="25"/>
      <c r="X7" s="25"/>
      <c r="Y7" s="26"/>
      <c r="Z7" s="25"/>
      <c r="AA7" s="25"/>
      <c r="AB7" s="28" t="s">
        <v>124</v>
      </c>
      <c r="AC7" s="25">
        <v>0.1</v>
      </c>
      <c r="AD7" s="25" t="s">
        <v>16</v>
      </c>
      <c r="AE7" s="28" t="s">
        <v>133</v>
      </c>
      <c r="AF7" s="25">
        <v>0.3</v>
      </c>
      <c r="AG7" s="25" t="s">
        <v>16</v>
      </c>
      <c r="AH7" s="28" t="s">
        <v>346</v>
      </c>
      <c r="AI7" s="25">
        <v>0.4</v>
      </c>
      <c r="AJ7" s="25" t="s">
        <v>16</v>
      </c>
      <c r="AK7" s="28" t="s">
        <v>355</v>
      </c>
      <c r="AL7" s="25">
        <v>0.7</v>
      </c>
      <c r="AM7" s="25" t="s">
        <v>16</v>
      </c>
      <c r="AN7" s="27">
        <v>45035</v>
      </c>
      <c r="AO7" s="27">
        <v>45399</v>
      </c>
      <c r="AP7" s="21" t="s">
        <v>24</v>
      </c>
      <c r="AQ7" s="30"/>
      <c r="AR7" s="30"/>
      <c r="AS7" s="30"/>
      <c r="AT7" s="30"/>
      <c r="AU7" s="30"/>
      <c r="AV7" s="30"/>
      <c r="AW7" s="30"/>
      <c r="AX7" s="30"/>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row>
    <row r="8" spans="1:77" ht="160.15" customHeight="1" x14ac:dyDescent="0.25">
      <c r="A8" s="9">
        <v>5</v>
      </c>
      <c r="B8" s="10">
        <v>263</v>
      </c>
      <c r="C8" s="11" t="s">
        <v>76</v>
      </c>
      <c r="D8" s="10">
        <v>47</v>
      </c>
      <c r="E8" s="11" t="s">
        <v>80</v>
      </c>
      <c r="F8" s="11">
        <v>1</v>
      </c>
      <c r="G8" s="12" t="s">
        <v>119</v>
      </c>
      <c r="H8" s="13" t="s">
        <v>86</v>
      </c>
      <c r="I8" s="13" t="s">
        <v>102</v>
      </c>
      <c r="J8" s="13" t="s">
        <v>103</v>
      </c>
      <c r="K8" s="13" t="s">
        <v>104</v>
      </c>
      <c r="L8" s="14">
        <v>1</v>
      </c>
      <c r="M8" s="15"/>
      <c r="N8" s="14"/>
      <c r="O8" s="14"/>
      <c r="P8" s="14"/>
      <c r="Q8" s="14"/>
      <c r="R8" s="14"/>
      <c r="S8" s="15"/>
      <c r="T8" s="14"/>
      <c r="U8" s="14"/>
      <c r="V8" s="15"/>
      <c r="W8" s="14"/>
      <c r="X8" s="14"/>
      <c r="Y8" s="15"/>
      <c r="Z8" s="14"/>
      <c r="AA8" s="14"/>
      <c r="AB8" s="15"/>
      <c r="AC8" s="14"/>
      <c r="AD8" s="14" t="s">
        <v>16</v>
      </c>
      <c r="AE8" s="15" t="s">
        <v>130</v>
      </c>
      <c r="AF8" s="14">
        <v>0</v>
      </c>
      <c r="AG8" s="14" t="s">
        <v>16</v>
      </c>
      <c r="AH8" s="15" t="s">
        <v>333</v>
      </c>
      <c r="AI8" s="14">
        <v>1</v>
      </c>
      <c r="AJ8" s="14" t="s">
        <v>17</v>
      </c>
      <c r="AK8" s="15"/>
      <c r="AL8" s="14">
        <v>1</v>
      </c>
      <c r="AM8" s="14" t="s">
        <v>17</v>
      </c>
      <c r="AN8" s="16">
        <v>45035</v>
      </c>
      <c r="AO8" s="16">
        <v>45399</v>
      </c>
      <c r="AP8" s="10" t="s">
        <v>109</v>
      </c>
      <c r="AQ8" s="30"/>
      <c r="AR8" s="30"/>
      <c r="AS8" s="30"/>
      <c r="AT8" s="30"/>
      <c r="AU8" s="30"/>
      <c r="AV8" s="30"/>
      <c r="AW8" s="30"/>
      <c r="AX8" s="30"/>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row>
    <row r="9" spans="1:77" ht="160.15" customHeight="1" x14ac:dyDescent="0.25">
      <c r="A9" s="9">
        <v>6</v>
      </c>
      <c r="B9" s="10">
        <v>263</v>
      </c>
      <c r="C9" s="11" t="s">
        <v>76</v>
      </c>
      <c r="D9" s="10">
        <v>47</v>
      </c>
      <c r="E9" s="11" t="s">
        <v>81</v>
      </c>
      <c r="F9" s="11">
        <v>2</v>
      </c>
      <c r="G9" s="12" t="s">
        <v>134</v>
      </c>
      <c r="H9" s="13" t="s">
        <v>87</v>
      </c>
      <c r="I9" s="13" t="s">
        <v>106</v>
      </c>
      <c r="J9" s="13" t="s">
        <v>103</v>
      </c>
      <c r="K9" s="13" t="s">
        <v>104</v>
      </c>
      <c r="L9" s="14">
        <v>1</v>
      </c>
      <c r="M9" s="15"/>
      <c r="N9" s="14"/>
      <c r="O9" s="14"/>
      <c r="P9" s="14"/>
      <c r="Q9" s="14"/>
      <c r="R9" s="14"/>
      <c r="S9" s="15"/>
      <c r="T9" s="14"/>
      <c r="U9" s="14"/>
      <c r="V9" s="15"/>
      <c r="W9" s="14"/>
      <c r="X9" s="14"/>
      <c r="Y9" s="15"/>
      <c r="Z9" s="14"/>
      <c r="AA9" s="14"/>
      <c r="AB9" s="15"/>
      <c r="AC9" s="14"/>
      <c r="AD9" s="14" t="s">
        <v>16</v>
      </c>
      <c r="AE9" s="15" t="s">
        <v>130</v>
      </c>
      <c r="AF9" s="14">
        <v>0</v>
      </c>
      <c r="AG9" s="14" t="s">
        <v>16</v>
      </c>
      <c r="AH9" s="15" t="s">
        <v>333</v>
      </c>
      <c r="AI9" s="14">
        <v>1</v>
      </c>
      <c r="AJ9" s="14" t="s">
        <v>17</v>
      </c>
      <c r="AK9" s="15"/>
      <c r="AL9" s="14">
        <v>1</v>
      </c>
      <c r="AM9" s="14" t="s">
        <v>17</v>
      </c>
      <c r="AN9" s="16">
        <v>45035</v>
      </c>
      <c r="AO9" s="16">
        <v>45399</v>
      </c>
      <c r="AP9" s="10" t="s">
        <v>109</v>
      </c>
      <c r="AQ9" s="30"/>
      <c r="AR9" s="30"/>
      <c r="AS9" s="30"/>
      <c r="AT9" s="30"/>
      <c r="AU9" s="30"/>
      <c r="AV9" s="30"/>
      <c r="AW9" s="30"/>
      <c r="AX9" s="30"/>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77" ht="160.15" customHeight="1" x14ac:dyDescent="0.25">
      <c r="A10" s="9">
        <v>7</v>
      </c>
      <c r="B10" s="10">
        <v>263</v>
      </c>
      <c r="C10" s="11" t="s">
        <v>76</v>
      </c>
      <c r="D10" s="10">
        <v>49</v>
      </c>
      <c r="E10" s="11" t="s">
        <v>139</v>
      </c>
      <c r="F10" s="11">
        <v>1</v>
      </c>
      <c r="G10" s="12" t="s">
        <v>174</v>
      </c>
      <c r="H10" s="13" t="s">
        <v>148</v>
      </c>
      <c r="I10" s="13" t="s">
        <v>152</v>
      </c>
      <c r="J10" s="13" t="s">
        <v>165</v>
      </c>
      <c r="K10" s="13" t="s">
        <v>166</v>
      </c>
      <c r="L10" s="14">
        <v>1</v>
      </c>
      <c r="M10" s="15"/>
      <c r="N10" s="14"/>
      <c r="O10" s="14"/>
      <c r="P10" s="14"/>
      <c r="Q10" s="14"/>
      <c r="R10" s="14"/>
      <c r="S10" s="15"/>
      <c r="T10" s="14"/>
      <c r="U10" s="14"/>
      <c r="V10" s="15"/>
      <c r="W10" s="14"/>
      <c r="X10" s="14"/>
      <c r="Y10" s="15"/>
      <c r="Z10" s="14"/>
      <c r="AA10" s="14"/>
      <c r="AB10" s="15"/>
      <c r="AC10" s="14"/>
      <c r="AD10" s="14"/>
      <c r="AE10" s="15"/>
      <c r="AF10" s="14"/>
      <c r="AG10" s="14" t="s">
        <v>16</v>
      </c>
      <c r="AH10" s="15" t="s">
        <v>342</v>
      </c>
      <c r="AI10" s="14">
        <v>1</v>
      </c>
      <c r="AJ10" s="14" t="s">
        <v>17</v>
      </c>
      <c r="AK10" s="15"/>
      <c r="AL10" s="14">
        <v>1</v>
      </c>
      <c r="AM10" s="14" t="s">
        <v>17</v>
      </c>
      <c r="AN10" s="16">
        <v>45195</v>
      </c>
      <c r="AO10" s="16">
        <v>45473</v>
      </c>
      <c r="AP10" s="10" t="s">
        <v>24</v>
      </c>
      <c r="AQ10" s="30"/>
      <c r="AR10" s="30"/>
      <c r="AS10" s="30"/>
      <c r="AT10" s="30"/>
      <c r="AU10" s="30"/>
      <c r="AV10" s="30"/>
      <c r="AW10" s="30"/>
      <c r="AX10" s="30"/>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sheetData>
  <autoFilter ref="A3:AP10" xr:uid="{CB5BFB51-CF44-4FC3-A0CE-A9F191DD193B}"/>
  <mergeCells count="1">
    <mergeCell ref="B2:A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H20"/>
  <sheetViews>
    <sheetView showGridLines="0" zoomScale="80" zoomScaleNormal="80" workbookViewId="0">
      <selection activeCell="H11" sqref="H11"/>
    </sheetView>
  </sheetViews>
  <sheetFormatPr baseColWidth="10" defaultRowHeight="15" x14ac:dyDescent="0.25"/>
  <cols>
    <col min="1" max="1" width="24.7109375" customWidth="1"/>
    <col min="2" max="2" width="11.7109375" bestFit="1" customWidth="1"/>
    <col min="3" max="3" width="3" bestFit="1" customWidth="1"/>
    <col min="4" max="5" width="25.140625" bestFit="1" customWidth="1"/>
    <col min="6" max="6" width="12.28515625" bestFit="1" customWidth="1"/>
    <col min="7" max="7" width="12.28515625" customWidth="1"/>
    <col min="8" max="9" width="12.28515625" bestFit="1" customWidth="1"/>
  </cols>
  <sheetData>
    <row r="1" spans="1:8" x14ac:dyDescent="0.25">
      <c r="A1" s="19" t="s">
        <v>19</v>
      </c>
    </row>
    <row r="2" spans="1:8" x14ac:dyDescent="0.25">
      <c r="D2" t="s">
        <v>17</v>
      </c>
      <c r="E2" t="s">
        <v>16</v>
      </c>
      <c r="F2" s="17" t="s">
        <v>20</v>
      </c>
      <c r="G2" s="17" t="s">
        <v>114</v>
      </c>
      <c r="H2" s="17"/>
    </row>
    <row r="3" spans="1:8" x14ac:dyDescent="0.25">
      <c r="A3" t="s">
        <v>18</v>
      </c>
      <c r="B3" t="s">
        <v>76</v>
      </c>
      <c r="C3">
        <v>47</v>
      </c>
      <c r="E3">
        <v>2</v>
      </c>
      <c r="F3">
        <v>2</v>
      </c>
      <c r="G3" t="str">
        <f>IF(COUNT(D3:E3)&gt;1,1,"")</f>
        <v/>
      </c>
    </row>
    <row r="4" spans="1:8" x14ac:dyDescent="0.25">
      <c r="A4" t="s">
        <v>77</v>
      </c>
      <c r="B4" t="s">
        <v>76</v>
      </c>
      <c r="C4">
        <v>47</v>
      </c>
      <c r="E4">
        <v>1</v>
      </c>
      <c r="F4">
        <v>1</v>
      </c>
      <c r="G4" t="str">
        <f t="shared" ref="G4:G18" si="0">IF(COUNT(D4:E4)&gt;1,1,"")</f>
        <v/>
      </c>
    </row>
    <row r="5" spans="1:8" x14ac:dyDescent="0.25">
      <c r="A5" t="s">
        <v>78</v>
      </c>
      <c r="B5" t="s">
        <v>76</v>
      </c>
      <c r="C5">
        <v>47</v>
      </c>
      <c r="E5">
        <v>1</v>
      </c>
      <c r="F5">
        <v>1</v>
      </c>
      <c r="G5" t="str">
        <f t="shared" si="0"/>
        <v/>
      </c>
    </row>
    <row r="6" spans="1:8" x14ac:dyDescent="0.25">
      <c r="A6" t="s">
        <v>80</v>
      </c>
      <c r="B6" t="s">
        <v>76</v>
      </c>
      <c r="C6">
        <v>47</v>
      </c>
      <c r="D6">
        <v>1</v>
      </c>
      <c r="F6">
        <v>1</v>
      </c>
      <c r="G6" t="str">
        <f t="shared" si="0"/>
        <v/>
      </c>
    </row>
    <row r="7" spans="1:8" x14ac:dyDescent="0.25">
      <c r="A7" t="s">
        <v>81</v>
      </c>
      <c r="B7" t="s">
        <v>76</v>
      </c>
      <c r="C7">
        <v>47</v>
      </c>
      <c r="D7">
        <v>1</v>
      </c>
      <c r="F7">
        <v>1</v>
      </c>
      <c r="G7" t="str">
        <f t="shared" si="0"/>
        <v/>
      </c>
    </row>
    <row r="8" spans="1:8" x14ac:dyDescent="0.25">
      <c r="A8" t="s">
        <v>139</v>
      </c>
      <c r="B8" t="s">
        <v>76</v>
      </c>
      <c r="C8">
        <v>49</v>
      </c>
      <c r="D8">
        <v>1</v>
      </c>
      <c r="F8">
        <v>1</v>
      </c>
      <c r="G8" t="str">
        <f t="shared" si="0"/>
        <v/>
      </c>
    </row>
    <row r="9" spans="1:8" x14ac:dyDescent="0.25">
      <c r="A9" t="s">
        <v>20</v>
      </c>
      <c r="D9">
        <v>3</v>
      </c>
      <c r="E9">
        <v>4</v>
      </c>
      <c r="F9">
        <v>7</v>
      </c>
      <c r="G9">
        <f t="shared" si="0"/>
        <v>1</v>
      </c>
      <c r="H9" s="18" t="s">
        <v>21</v>
      </c>
    </row>
    <row r="10" spans="1:8" x14ac:dyDescent="0.25">
      <c r="G10" t="str">
        <f t="shared" si="0"/>
        <v/>
      </c>
    </row>
    <row r="11" spans="1:8" x14ac:dyDescent="0.25">
      <c r="D11">
        <f>COUNT(D3:D8)-COUNT(G3:G8)</f>
        <v>3</v>
      </c>
      <c r="E11">
        <f>COUNT(E3:E8)-COUNT(G3:G8)</f>
        <v>3</v>
      </c>
      <c r="F11">
        <f>SUM(D11:E11)</f>
        <v>6</v>
      </c>
      <c r="H11" s="18" t="s">
        <v>22</v>
      </c>
    </row>
    <row r="12" spans="1:8" x14ac:dyDescent="0.25">
      <c r="G12" t="str">
        <f t="shared" si="0"/>
        <v/>
      </c>
    </row>
    <row r="13" spans="1:8" x14ac:dyDescent="0.25">
      <c r="G13" t="str">
        <f t="shared" si="0"/>
        <v/>
      </c>
      <c r="H13" s="18"/>
    </row>
    <row r="14" spans="1:8" x14ac:dyDescent="0.25">
      <c r="G14" t="str">
        <f t="shared" si="0"/>
        <v/>
      </c>
      <c r="H14" s="18"/>
    </row>
    <row r="15" spans="1:8" x14ac:dyDescent="0.25">
      <c r="G15" t="str">
        <f t="shared" si="0"/>
        <v/>
      </c>
      <c r="H15" s="18"/>
    </row>
    <row r="16" spans="1:8" x14ac:dyDescent="0.25">
      <c r="G16" t="str">
        <f t="shared" si="0"/>
        <v/>
      </c>
      <c r="H16" s="18"/>
    </row>
    <row r="17" spans="7:8" x14ac:dyDescent="0.25">
      <c r="G17" t="str">
        <f t="shared" si="0"/>
        <v/>
      </c>
      <c r="H17" s="18"/>
    </row>
    <row r="18" spans="7:8" x14ac:dyDescent="0.25">
      <c r="G18" t="str">
        <f t="shared" si="0"/>
        <v/>
      </c>
      <c r="H18" s="18"/>
    </row>
    <row r="20" spans="7:8" x14ac:dyDescent="0.25">
      <c r="H2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historico</vt: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Ramon Santis Jimenez</cp:lastModifiedBy>
  <dcterms:created xsi:type="dcterms:W3CDTF">2021-02-18T01:29:41Z</dcterms:created>
  <dcterms:modified xsi:type="dcterms:W3CDTF">2024-05-02T19:03:17Z</dcterms:modified>
</cp:coreProperties>
</file>