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F:\2023\PM CONTRALORIA\PM CONTRALORIA DIC31-22\"/>
    </mc:Choice>
  </mc:AlternateContent>
  <bookViews>
    <workbookView xWindow="0" yWindow="0" windowWidth="20820" windowHeight="9540"/>
  </bookViews>
  <sheets>
    <sheet name="seguim" sheetId="1" r:id="rId1"/>
    <sheet name="td" sheetId="2" r:id="rId2"/>
    <sheet name="avance" sheetId="3" r:id="rId3"/>
  </sheets>
  <definedNames>
    <definedName name="_xlnm._FilterDatabase" localSheetId="0" hidden="1">seguim!$A$3:$AX$28</definedName>
  </definedNames>
  <calcPr calcId="191029"/>
  <pivotCaches>
    <pivotCache cacheId="2"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 l="1"/>
  <c r="C29" i="3"/>
  <c r="B29" i="3"/>
  <c r="AT26" i="1"/>
  <c r="AT19" i="1"/>
  <c r="AT18" i="1"/>
  <c r="AT17" i="1"/>
  <c r="AT20" i="1"/>
  <c r="AT16" i="1" l="1"/>
  <c r="AQ26" i="1"/>
  <c r="AQ19" i="1"/>
  <c r="AQ18" i="1"/>
  <c r="AQ17" i="1"/>
  <c r="AQ20" i="1" l="1"/>
  <c r="M19" i="3"/>
  <c r="L19" i="3"/>
  <c r="O17" i="3"/>
  <c r="E16" i="2"/>
  <c r="G4" i="2"/>
  <c r="G5" i="2"/>
  <c r="G6" i="2"/>
  <c r="G7" i="2"/>
  <c r="G8" i="2"/>
  <c r="G9" i="2"/>
  <c r="G10" i="2"/>
  <c r="G11" i="2"/>
  <c r="G12" i="2"/>
  <c r="G13" i="2"/>
  <c r="AQ16" i="1"/>
  <c r="H19" i="3"/>
  <c r="G19" i="3"/>
  <c r="J17" i="3"/>
  <c r="AN20" i="1"/>
  <c r="AN19" i="1"/>
  <c r="AN18" i="1"/>
  <c r="AN17" i="1"/>
  <c r="AN16" i="1" l="1"/>
  <c r="E17" i="3"/>
  <c r="C19" i="3"/>
  <c r="B19" i="3"/>
  <c r="AK19" i="1" l="1"/>
  <c r="AK18" i="1"/>
  <c r="AK17" i="1"/>
  <c r="AK16" i="1"/>
  <c r="G3" i="2" l="1"/>
  <c r="D16" i="2" s="1"/>
  <c r="F16" i="2" s="1"/>
  <c r="O7" i="3" l="1"/>
  <c r="O6" i="3"/>
  <c r="M9" i="3"/>
  <c r="L9" i="3"/>
  <c r="AH16" i="1" l="1"/>
  <c r="AH19" i="1" l="1"/>
  <c r="AH18" i="1"/>
  <c r="AH17" i="1"/>
  <c r="H9" i="3" l="1"/>
  <c r="G9" i="3"/>
  <c r="J7" i="3"/>
  <c r="J6" i="3"/>
  <c r="C9" i="3" l="1"/>
  <c r="B9" i="3"/>
  <c r="E7" i="3"/>
  <c r="E6" i="3"/>
</calcChain>
</file>

<file path=xl/sharedStrings.xml><?xml version="1.0" encoding="utf-8"?>
<sst xmlns="http://schemas.openxmlformats.org/spreadsheetml/2006/main" count="526" uniqueCount="246">
  <si>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</si>
  <si>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</si>
  <si>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</si>
  <si>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</si>
  <si>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</si>
  <si>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</si>
  <si>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</si>
  <si>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</si>
  <si>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</si>
  <si>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</si>
  <si>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</si>
  <si>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</si>
  <si>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</si>
  <si>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</si>
  <si>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</si>
  <si>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</si>
  <si>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</si>
  <si>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</si>
  <si>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</si>
  <si>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TERMINACIÓN</t>
  </si>
  <si>
    <t>AREA RESPONSABLE</t>
  </si>
  <si>
    <t>Sin reporte de avance</t>
  </si>
  <si>
    <t>3.1.1.1</t>
  </si>
  <si>
    <t>EN PROCESO
EN TERMINOS</t>
  </si>
  <si>
    <t>CUMPLIDA</t>
  </si>
  <si>
    <t>Subgerencia de Planeación y Administración de Proyectos</t>
  </si>
  <si>
    <t>3.1.1.2</t>
  </si>
  <si>
    <t>3.2.1.1</t>
  </si>
  <si>
    <t>3.1.2.1</t>
  </si>
  <si>
    <t>3.1.3.1</t>
  </si>
  <si>
    <t>Dirección de Gestión Contractual</t>
  </si>
  <si>
    <t>3.2.1.2</t>
  </si>
  <si>
    <t>Capacitación</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</si>
  <si>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</si>
  <si>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</si>
  <si>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</si>
  <si>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</si>
  <si>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</si>
  <si>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</si>
  <si>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</si>
  <si>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</si>
  <si>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</si>
  <si>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</si>
  <si>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</si>
  <si>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</si>
  <si>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ANÁLISIS SEGUIMIENTO OCI - Marzo 31 de 2021</t>
  </si>
  <si>
    <t>ANÁLISIS SEGUIMIENTO OCI - Diciembre 31 de 2020</t>
  </si>
  <si>
    <t>CUMPLIMIENTO a diciembre 31 de 2020</t>
  </si>
  <si>
    <t>ESTADO a diciembre 31 de 2020</t>
  </si>
  <si>
    <t>CUMPLIMIENTO a marzo 31 de 2021</t>
  </si>
  <si>
    <t>ESTADO a marzo 31 de 2021</t>
  </si>
  <si>
    <t>CUMPLIMIENTO a octubre 30 de 2020</t>
  </si>
  <si>
    <t>ESTADO a octubre 30 de 2020</t>
  </si>
  <si>
    <t>ANÁLISIS SEGUIMIENTO OCI - Octubre 30 de 2020</t>
  </si>
  <si>
    <t>PAD</t>
  </si>
  <si>
    <t>ANÁLISIS SEGUIMIENTO OCI - Junio 30 de 2021</t>
  </si>
  <si>
    <t>CUMPLIMIENTO a junio 30 de 2021</t>
  </si>
  <si>
    <t>ESTADO a junio 30 de 2021</t>
  </si>
  <si>
    <t>CORTE JUN 30 DE 2021</t>
  </si>
  <si>
    <t>ANÁLISIS SEGUIMIENTO OCI - Septiembre 30 de 2021</t>
  </si>
  <si>
    <t>CUMPLIMIENTO a septiembre 30 de 2021</t>
  </si>
  <si>
    <t>ESTADO a septiembre 30 de 2021</t>
  </si>
  <si>
    <t>CORTE SEP 30 DE 2021</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</si>
  <si>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</si>
  <si>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</si>
  <si>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</si>
  <si>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</si>
  <si>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</si>
  <si>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</si>
  <si>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</si>
  <si>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</si>
  <si>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</si>
  <si>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</si>
  <si>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</si>
  <si>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</si>
  <si>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</si>
  <si>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</si>
  <si>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</si>
  <si>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</si>
  <si>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</si>
  <si>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</si>
  <si>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</si>
  <si>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</si>
  <si>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</si>
  <si>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</si>
  <si>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</si>
  <si>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</si>
  <si>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</si>
  <si>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</si>
  <si>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</si>
  <si>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</si>
  <si>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</si>
  <si>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</si>
  <si>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</si>
  <si>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</si>
  <si>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</si>
  <si>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</si>
  <si>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</si>
  <si>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</si>
  <si>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</si>
  <si>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</si>
  <si>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</si>
  <si>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</si>
  <si>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</si>
  <si>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</si>
  <si>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</si>
  <si>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</si>
  <si>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</si>
  <si>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</si>
  <si>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</si>
  <si>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</si>
  <si>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</si>
  <si>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</si>
  <si>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</si>
  <si>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</si>
  <si>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</si>
  <si>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</si>
  <si>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</si>
  <si>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</si>
  <si>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</si>
  <si>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</si>
  <si>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</si>
  <si>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</si>
  <si>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</si>
  <si>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</si>
  <si>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</si>
  <si>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</si>
  <si>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</si>
  <si>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</si>
  <si>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</si>
  <si>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</si>
  <si>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</si>
  <si>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</si>
  <si>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CORTE DIC 31 DE 2021</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</si>
  <si>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</si>
  <si>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</si>
  <si>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</si>
  <si>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</si>
  <si>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</si>
  <si>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</si>
  <si>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</si>
  <si>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</si>
  <si>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</si>
  <si>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</si>
  <si>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</si>
  <si>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</si>
  <si>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</si>
  <si>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</si>
  <si>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</si>
  <si>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</si>
  <si>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</si>
  <si>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</si>
  <si>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</si>
  <si>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</si>
  <si>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</si>
  <si>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</si>
  <si>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</si>
  <si>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</si>
  <si>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</si>
  <si>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</si>
  <si>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</si>
  <si>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</si>
  <si>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</si>
  <si>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</si>
  <si>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</si>
  <si>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</si>
  <si>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</si>
  <si>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</si>
  <si>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</si>
  <si>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</si>
  <si>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</si>
  <si>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</si>
  <si>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</si>
  <si>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</si>
  <si>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CORTE MAR 31 DE 2022</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</si>
  <si>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</si>
  <si>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</si>
  <si>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</si>
  <si>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</si>
  <si>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</si>
  <si>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</si>
  <si>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</si>
  <si>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</si>
  <si>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</si>
  <si>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</si>
  <si>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</si>
  <si>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</si>
  <si>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</si>
  <si>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</si>
  <si>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</si>
  <si>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</si>
  <si>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</si>
  <si>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</si>
  <si>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</si>
  <si>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</si>
  <si>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</si>
  <si>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</si>
  <si>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</si>
  <si>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</si>
  <si>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</si>
  <si>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</si>
  <si>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CORTE JUN 30 DE 2022</t>
  </si>
  <si>
    <t>CUMPLIMIENTO a septiembre 30 de 2022</t>
  </si>
  <si>
    <t>ESTADO a septiembre 30 de 2022</t>
  </si>
  <si>
    <t>ANÁLISIS SEGUIMIENTO OCI - Septiembre 30 de 2022</t>
  </si>
  <si>
    <t>3.5.1</t>
  </si>
  <si>
    <t>Diferencia en la interpretación de la información reportada por la Empresa en el formato SIVICOF y la entregada en el marco de la auditoría para las metas 1 y 4 del proyecto 7507, la meta 3 del proyecto 7509 y la meta 1 del proyecto 7510.</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</si>
  <si>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</si>
  <si>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</si>
  <si>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Realizar una jornada de autocontrol donde se incorporen temas relacionados con la importancia de la atención de requerimientos de la Contraloría, la oportunidad, veracidad, coherencia y responsabilidad en los diferentes niveles de la Empresa.</t>
  </si>
  <si>
    <t>Generar y socializar una directriz para todo el personal de la Empresa donde se emitan lineamientos sobre la responsabilidad, oportunidad, veracidad y coherencia en la información y generación de respuestas para entes externos de control.</t>
  </si>
  <si>
    <t>Revisar y ajustar el procedimiento "PD-89 Arriendo de Inmuebles", en cuanto a los lineamientos para la definición del canon de arrendamiento.</t>
  </si>
  <si>
    <t>Actualización procedimiento "PD55 Relación con entes externos"</t>
  </si>
  <si>
    <t>Procedimiento PD55 actualizado</t>
  </si>
  <si>
    <t>Jornada autocontrol</t>
  </si>
  <si>
    <t>Jornada de autocontrol realizada</t>
  </si>
  <si>
    <t>Comunicación interna lineamientos alta dirección</t>
  </si>
  <si>
    <t>Comunicación interna elaborada y socializada</t>
  </si>
  <si>
    <t>Actualización procedimiento "PD-89 Arriendo de Inmuebles"</t>
  </si>
  <si>
    <t>Procedimiento PD89 actualizado</t>
  </si>
  <si>
    <t>Oficina de Control Interno - Subgerencia de Planeación y Administración de proyectos</t>
  </si>
  <si>
    <t>Oficina de Control Interno</t>
  </si>
  <si>
    <t>Gerencia General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</si>
  <si>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</si>
  <si>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CORTE SEP 30 DE 2022</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</si>
  <si>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</si>
  <si>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</si>
  <si>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A través de radicado I2022002556 de fecha 26 de agosto de 2022 la DGC realizó seguimiento de manera aleatoria al cargue de documentos de ejecución contractual en la plataforma Secop, reportando a los supervisores las situaciones encontradas.</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</si>
  <si>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</si>
  <si>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</si>
  <si>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</si>
  <si>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El repositorio de información que da cumplimiento a la acción conforme a lo reportado en el seguimiento anterior está disponible en el siguiente enlace: \\192.168.10.203\Institucional\SPAP\planeacion\28 PLANES\Información reportes 2022</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</si>
  <si>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</si>
  <si>
    <t>ANÁLISIS SEGUIMIENTO OCI - Diciembre 31 de 2022</t>
  </si>
  <si>
    <t>CUMPLIMIENTO a diciembre 31 de 2022</t>
  </si>
  <si>
    <t>ESTADO a diciembre 31 de 2022</t>
  </si>
  <si>
    <t>Dirección Comercial  - Subgerencia de Planeación y Administración de proyectos</t>
  </si>
  <si>
    <t>A través de radicado I2022003171 de fecha 4 de noviembre de 2022 la DGC realizó seguimiento de manera aleatoria al cargue de documentos de ejecución contractual en la plataforma Secop, reportando a los supervisores las situaciones encontradas.</t>
  </si>
  <si>
    <t>Se realizó campaña de Autocontrol, de forma virtual, la cual inició el 24 de junio de 2022 por medio de correos electrónicos de expectativa, remitidos a través de la Oficina Asesora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</si>
  <si>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Se realizó la segunda jornada de autocontrol mediante la conferencia "Relación con Entes de Control", de forma presencial, el día 29 de noviembre de 2022, la cual fue acompañada por una campaña de expectativa a través de correos electrónicos remitidos por la Oficina Asesora de Comunicaciones.
La temática abordada por los colaboradores de la Oficina de Control Interno de la Empresa, contó con 8 capítulos a saber:
1. Roles de la Oficina de Control Interno Decreto 648 de 2017
2. Relación con Entes Externos de Control
3. Procedimiento PD55 - Relación con Entes Externos de Control
4. Flujograma general – Atención Presencial
5. Consecuencia del incumplimiento de los términos
6. Indicador - Integralidad, Coherencia y Oportunidad en las Respuestas a los Requerimientos de los Entes de Control
7. Anexo para la Rendición de Cuentas sistema de vigilancia y control fiscal - SIVICOF “Procedimiento: Seguimiento y Control a la Gestión Institucional”
8. Plan de Mejoramiento Contraloría de Bogotá</t>
  </si>
  <si>
    <t>CORTE DIC 31 DE 2022</t>
  </si>
  <si>
    <t>El 10 de octubre de 2022 se realizó la tercera reunión trimestral de revisión y actualización del campo "estado del proyecto" sobre el listado de predios generado por el módulo JSP7, con corte a 30 de septiembre de 2022; como soportes se anexaron acta con firma de los asistentes (Director Comercial, Gestor Senior III y Gestor Senior II de la Dirección Comercial), agenda de la citación y el listado de predios (resaltados en amarillo los que tuvieron modificación).
La revisión se continuará de acuerdo con lo establecido en el PROTOCOLO ESTADOS BASE DE DATOS DE PREDIOS - MÓDULO JSP7, documentado en el Sistema Integrado de Gestión SIG, con el Código GI-46 (página 7 literal b):
http://186.154.195.124/sites/default/files/documentos/GI-46%20Proto%20estado%20BD%20predios%20JSP7.pdf
Adicionalmente, como parte del autocontrol, se siguen llevando a cabo reuniones con el profesional de la Dirección de Predios encargado de alimentar el módulo del sistema JSP7 para cruce y revisión de la información.</t>
  </si>
  <si>
    <t>En el mes de diciembre, la Subgerencia de Planeación, en el marco del alcance del proceso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
En contribución a la socialización de la Guía, desde la Subgerencia de Planeación se emitió un memorando para los subgerentes, jefes de oficina, directores y supervisores de contrato informándoles sobre la existencia de la guía y su objetivo. En el archivo de la OCI reposa copia de dicho memorando con radicado No. I2022003610 del 26 de diciembre de 2022.</t>
  </si>
  <si>
    <t>Se realizó la actualización y publicación en la eruNET del procedimiento "PD55 Relación con entes externos" del SIG, en su versión 5 de fecha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</si>
  <si>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 xml:space="preserve">Con fecha 24 de octubre de 2022, se publicó la versión cuatro del procedimiento Código: PD-89 Arriendo de Inmuebles, en la cual se incluyó un ajuste en el numeral 2 Lineamientos o Políticas de Operación "Establecer el área arrendable del predio considerando su destinación"
Ver versión en el link :     
http://186.154.195.124/sites/default/files/documentos/PD-89%20Arriendo%20Inmuebles%20V4.pdf
La socialización del procedimiento se realizó el 27 de octubre de 2022.                                                </t>
  </si>
  <si>
    <t>Se realizó una socialización de los formatos actualizados en la Dirección de Gestión Contractual: Acta de liquidación y Acta de cierre, la cual fue evaluada.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</si>
</sst>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0.0%"/>
  </numFmts>
  <fonts count="12"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4"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0" fillId="0" borderId="0" xfId="0" pivotButton="1" applyAlignment="1">
      <alignment horizontal="right"/>
    </xf>
    <xf numFmtId="0" fontId="9" fillId="0" borderId="2" xfId="0" applyFont="1" applyBorder="1" applyAlignment="1">
      <alignment horizontal="center" vertical="center"/>
    </xf>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justify" vertical="center" wrapText="1"/>
      <protection locked="0"/>
    </xf>
    <xf numFmtId="165" fontId="3" fillId="0" borderId="0" xfId="1" applyNumberFormat="1" applyFont="1" applyBorder="1" applyAlignment="1">
      <alignment horizontal="center"/>
    </xf>
    <xf numFmtId="0" fontId="10" fillId="5" borderId="2"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1" fillId="6" borderId="2" xfId="0" applyFont="1" applyFill="1" applyBorder="1" applyAlignment="1">
      <alignment horizontal="left" vertical="center" wrapText="1"/>
    </xf>
    <xf numFmtId="0" fontId="9" fillId="0" borderId="4" xfId="0" applyFont="1" applyBorder="1" applyAlignment="1">
      <alignment horizontal="center" vertical="center"/>
    </xf>
    <xf numFmtId="0" fontId="9" fillId="0" borderId="2" xfId="0" applyFont="1" applyBorder="1" applyAlignment="1">
      <alignment horizontal="left" vertical="center"/>
    </xf>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949.362116203702" createdVersion="7" refreshedVersion="7" minRefreshableVersion="3" recordCount="25">
  <cacheSource type="worksheet">
    <worksheetSource ref="A3:AX28" sheet="seguim"/>
  </cacheSource>
  <cacheFields count="50">
    <cacheField name="No" numFmtId="0">
      <sharedItems containsSemiMixedTypes="0" containsString="0" containsNumber="1" containsInteger="1" minValue="1" maxValue="25"/>
    </cacheField>
    <cacheField name="CÓDIGO DE LA ENTIDAD" numFmtId="0">
      <sharedItems containsSemiMixedTypes="0" containsString="0" containsNumber="1" containsInteger="1" minValue="263" maxValue="263"/>
    </cacheField>
    <cacheField name="VIGENCIA PAD AUDITORIA o VISITA" numFmtId="0">
      <sharedItems count="2">
        <s v="2021 2021"/>
        <s v="2022 2022"/>
      </sharedItems>
    </cacheField>
    <cacheField name="CODIGO AUDITORIA SEGÚN PAD DE LA VIGENCIA" numFmtId="0">
      <sharedItems containsSemiMixedTypes="0" containsString="0" containsNumber="1" containsInteger="1" minValue="55" maxValue="60" count="3">
        <n v="56"/>
        <n v="55"/>
        <n v="60"/>
      </sharedItems>
    </cacheField>
    <cacheField name="No. HALLAZGO o Numeral del Informe de la Auditoría o Visita" numFmtId="0">
      <sharedItems count="10">
        <s v="3.1.1.1"/>
        <s v="3.1.1.2"/>
        <s v="3.1.2.1"/>
        <s v="3.1.2.2"/>
        <s v="3.1.3.1"/>
        <s v="3.2.1.1"/>
        <s v="3.2.1.2"/>
        <s v="3.2.1"/>
        <s v="3.2.2"/>
        <s v="3.5.1"/>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 Mayo 15 de 2020" numFmtId="9">
      <sharedItems containsNonDate="0" containsString="0" containsBlank="1"/>
    </cacheField>
    <cacheField name="CUMPLIMIENTO a mayo 15 de 2020" numFmtId="9">
      <sharedItems containsNonDate="0" containsString="0" containsBlank="1"/>
    </cacheField>
    <cacheField name="ESTADO a mayo 15 de 2020" numFmtId="9">
      <sharedItems containsNonDate="0" containsString="0" containsBlank="1"/>
    </cacheField>
    <cacheField name="ANÁLISIS SEGUIMIENTO OCI - Julio 15 de 2020" numFmtId="9">
      <sharedItems containsNonDate="0" containsString="0" containsBlank="1"/>
    </cacheField>
    <cacheField name="CUMPLIMIENTO a julio 15 de 2020" numFmtId="9">
      <sharedItems containsNonDate="0" containsString="0" containsBlank="1"/>
    </cacheField>
    <cacheField name="ESTADO a julio 15 de 2020" numFmtId="9">
      <sharedItems containsNonDate="0" containsString="0" containsBlank="1"/>
    </cacheField>
    <cacheField name="ANÁLISIS SEGUIMIENTO OCI - Octubre 30 de 2020" numFmtId="9">
      <sharedItems containsNonDate="0" containsString="0" containsBlank="1"/>
    </cacheField>
    <cacheField name="CUMPLIMIENTO a octubre 30 de 2020" numFmtId="9">
      <sharedItems containsNonDate="0" containsString="0" containsBlank="1"/>
    </cacheField>
    <cacheField name="ESTADO a octubre 30 de 2020" numFmtId="9">
      <sharedItems containsNonDate="0" containsString="0" containsBlank="1"/>
    </cacheField>
    <cacheField name="ANÁLISIS SEGUIMIENTO OCI - Diciembre 31 de 2020" numFmtId="9">
      <sharedItems containsNonDate="0" containsString="0" containsBlank="1"/>
    </cacheField>
    <cacheField name="CUMPLIMIENTO a diciembre 31 de 2020" numFmtId="9">
      <sharedItems containsNonDate="0" containsString="0" containsBlank="1"/>
    </cacheField>
    <cacheField name="ESTADO a diciembre 31 de 2020" numFmtId="9">
      <sharedItems containsNonDate="0" containsString="0" containsBlank="1"/>
    </cacheField>
    <cacheField name="ANÁLISIS SEGUIMIENTO OCI - Marzo 31 de 2021" numFmtId="9">
      <sharedItems containsNonDate="0" containsString="0" containsBlank="1"/>
    </cacheField>
    <cacheField name="CUMPLIMIENTO a marzo 31 de 2021" numFmtId="9">
      <sharedItems containsNonDate="0" containsString="0" containsBlank="1"/>
    </cacheField>
    <cacheField name="ESTADO a marzo 31 de 2021" numFmtId="9">
      <sharedItems containsNonDate="0" containsString="0" containsBlank="1"/>
    </cacheField>
    <cacheField name="ANÁLISIS SEGUIMIENTO OCI - Junio 30 de 2021" numFmtId="9">
      <sharedItems containsNonDate="0" containsString="0" containsBlank="1"/>
    </cacheField>
    <cacheField name="CUMPLIMIENTO a junio 30 de 2021" numFmtId="9">
      <sharedItems containsNonDate="0" containsString="0" containsBlank="1"/>
    </cacheField>
    <cacheField name="ESTADO a junio 30 de 2021" numFmtId="9">
      <sharedItems containsNonDate="0" containsString="0" containsBlank="1"/>
    </cacheField>
    <cacheField name="ANÁLISIS SEGUIMIENTO OCI - Septiembre 30 de 2021" numFmtId="9">
      <sharedItems containsNonDate="0" containsString="0" containsBlank="1"/>
    </cacheField>
    <cacheField name="CUMPLIMIENTO a septiembre 30 de 2021" numFmtId="9">
      <sharedItems containsNonDate="0" containsString="0" containsBlank="1"/>
    </cacheField>
    <cacheField name="ESTADO a septiembre 30 de 2021" numFmtId="9">
      <sharedItems containsBlank="1"/>
    </cacheField>
    <cacheField name="ANÁLISIS SEGUIMIENTO OCI - Diciembre 31 de 2021" numFmtId="9">
      <sharedItems containsBlank="1" longText="1"/>
    </cacheField>
    <cacheField name="CUMPLIMIENTO a diciembre 31 de 2021" numFmtId="9">
      <sharedItems containsString="0" containsBlank="1" containsNumber="1" minValue="0" maxValue="1"/>
    </cacheField>
    <cacheField name="ESTADO a diciembre 31 de 2021" numFmtId="9">
      <sharedItems containsBlank="1"/>
    </cacheField>
    <cacheField name="ANÁLISIS SEGUIMIENTO OCI - Marzo 31 de 2022" numFmtId="9">
      <sharedItems containsBlank="1" longText="1"/>
    </cacheField>
    <cacheField name="CUMPLIMIENTO a marzo 31 de 2022" numFmtId="9">
      <sharedItems containsString="0" containsBlank="1" containsNumber="1" minValue="0.1" maxValue="1"/>
    </cacheField>
    <cacheField name="ESTADO a marzo 31 de 2022" numFmtId="9">
      <sharedItems containsBlank="1"/>
    </cacheField>
    <cacheField name="ANÁLISIS SEGUIMIENTO OCI - Junio 30 de 2022" numFmtId="9">
      <sharedItems containsBlank="1" longText="1"/>
    </cacheField>
    <cacheField name="CUMPLIMIENTO a junio 30 de 2022" numFmtId="9">
      <sharedItems containsString="0" containsBlank="1" containsNumber="1" minValue="0" maxValue="1"/>
    </cacheField>
    <cacheField name="ESTADO a junio 30 de 2022" numFmtId="9">
      <sharedItems containsBlank="1"/>
    </cacheField>
    <cacheField name="ANÁLISIS SEGUIMIENTO OCI - Septiembre 30 de 2022" numFmtId="9">
      <sharedItems containsBlank="1" longText="1"/>
    </cacheField>
    <cacheField name="CUMPLIMIENTO a septiembre 30 de 2022" numFmtId="9">
      <sharedItems containsString="0" containsBlank="1" containsNumber="1" minValue="0.5" maxValue="1"/>
    </cacheField>
    <cacheField name="ESTADO a septiembre 30 de 2022" numFmtId="9">
      <sharedItems/>
    </cacheField>
    <cacheField name="ANÁLISIS SEGUIMIENTO OCI - Diciembre 31 de 2022" numFmtId="9">
      <sharedItems containsBlank="1" longText="1"/>
    </cacheField>
    <cacheField name="CUMPLIMIENTO a diciembre 31 de 2022" numFmtId="9">
      <sharedItems containsString="0" containsBlank="1" containsNumber="1" containsInteger="1" minValue="1" maxValue="1"/>
    </cacheField>
    <cacheField name="ESTADO a diciembre 31 de 2022" numFmtId="9">
      <sharedItems count="2">
        <s v="CUMPLIDA"/>
        <s v="EN PROCESO_x000a_EN TERMINOS"/>
      </sharedItems>
    </cacheField>
    <cacheField name="FECHA DE INICIO" numFmtId="164">
      <sharedItems containsSemiMixedTypes="0" containsNonDate="0" containsDate="1" containsString="0" minDate="2021-10-19T00:00:00" maxDate="2022-08-27T00:00:00"/>
    </cacheField>
    <cacheField name="FECHA DE TERMINACIÓN" numFmtId="164">
      <sharedItems containsSemiMixedTypes="0" containsNonDate="0" containsDate="1" containsString="0" minDate="2022-01-31T00:00:00" maxDate="2023-04-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n v="1"/>
    <n v="263"/>
    <x v="0"/>
    <x v="0"/>
    <x v="0"/>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información confirmando que se encontraba diligenciada correctamente.  El soporte es la transmisión de la cuenta en la fecha respectiva."/>
    <n v="1"/>
    <s v="CUMPLIDA"/>
    <m/>
    <n v="1"/>
    <s v="CUMPLIDA"/>
    <m/>
    <n v="1"/>
    <s v="CUMPLIDA"/>
    <m/>
    <n v="1"/>
    <s v="CUMPLIDA"/>
    <m/>
    <n v="1"/>
    <x v="0"/>
    <d v="2021-10-19T00:00:00"/>
    <d v="2022-01-31T00:00:00"/>
    <s v="Subgerencia de Gestión Corporativa - Tesorería"/>
  </r>
  <r>
    <n v="2"/>
    <n v="263"/>
    <x v="0"/>
    <x v="0"/>
    <x v="0"/>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m/>
    <m/>
    <m/>
    <m/>
    <m/>
    <m/>
    <m/>
    <m/>
    <m/>
    <m/>
    <m/>
    <m/>
    <m/>
    <m/>
    <m/>
    <m/>
    <m/>
    <m/>
    <m/>
    <m/>
    <s v="EN PROCESO_x000a_EN TERMINOS"/>
    <s v="Se elaboró comunicación dirigida a la Contraloría con radicado No. E2021007202 de fecha diciembre de 2021 solicitando la retransmisión del reporte del mes de marzo de 2021. Anexo 2._x000a__x000a_Soporte correo electrónico de transmisión del formato CB-0114 realizado en el mes de diciembre de 2021. Anexo 3."/>
    <n v="1"/>
    <s v="CUMPLIDA"/>
    <m/>
    <n v="1"/>
    <s v="CUMPLIDA"/>
    <m/>
    <n v="1"/>
    <s v="CUMPLIDA"/>
    <m/>
    <n v="1"/>
    <s v="CUMPLIDA"/>
    <m/>
    <n v="1"/>
    <x v="0"/>
    <d v="2021-10-19T00:00:00"/>
    <d v="2022-01-31T00:00:00"/>
    <s v="Subgerencia de Gestión Corporativa - Tesorería"/>
  </r>
  <r>
    <n v="3"/>
    <n v="263"/>
    <x v="0"/>
    <x v="0"/>
    <x v="0"/>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m/>
    <m/>
    <m/>
    <m/>
    <m/>
    <m/>
    <m/>
    <m/>
    <m/>
    <m/>
    <m/>
    <m/>
    <m/>
    <m/>
    <m/>
    <m/>
    <m/>
    <m/>
    <m/>
    <m/>
    <s v="EN PROCESO_x000a_EN TERMINOS"/>
    <s v="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s v="EN PROCESO_x000a_EN TERMINOS"/>
    <s v="Al cierre de la vigencia 2021 no se constituyeron inversiones en CDT. De acuerdo con lo anterior la transmisión del formato CB-0114 se realiza en blanco._x000a__x000a_El soporte de esta acción corresponde al formato a diciembre 31 de 2021 de la cuenta mensual transmitida en enero 2022 el cual reposa en la oficina de Control Interno."/>
    <n v="1"/>
    <s v="CUMPLIDA"/>
    <m/>
    <n v="1"/>
    <s v="CUMPLIDA"/>
    <m/>
    <n v="1"/>
    <s v="CUMPLIDA"/>
    <m/>
    <n v="1"/>
    <x v="0"/>
    <d v="2021-10-19T00:00:00"/>
    <d v="2022-01-31T00:00:00"/>
    <s v="Subgerencia de Gestión Corporativa - Tesorería"/>
  </r>
  <r>
    <n v="4"/>
    <n v="263"/>
    <x v="0"/>
    <x v="0"/>
    <x v="0"/>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m/>
    <m/>
    <m/>
    <m/>
    <m/>
    <m/>
    <m/>
    <m/>
    <m/>
    <m/>
    <m/>
    <m/>
    <m/>
    <m/>
    <m/>
    <m/>
    <m/>
    <m/>
    <m/>
    <m/>
    <s v="EN PROCESO_x000a_EN TERMINOS"/>
    <s v="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
    <n v="0.75"/>
    <s v="EN PROCESO_x000a_EN TERMINOS"/>
    <s v="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_x000a__x000a_Anexo 1 Reporte JSP7 Cuentas por Pagar_x000a_Anexo 2 Balane de Prueba"/>
    <n v="1"/>
    <s v="CUMPLIDA"/>
    <m/>
    <n v="1"/>
    <s v="CUMPLIDA"/>
    <m/>
    <n v="1"/>
    <s v="CUMPLIDA"/>
    <m/>
    <n v="1"/>
    <x v="0"/>
    <d v="2021-10-19T00:00:00"/>
    <d v="2022-01-31T00:00:00"/>
    <s v="Subgerencia de Gestión Corporativa - Tesorería"/>
  </r>
  <r>
    <n v="5"/>
    <n v="263"/>
    <x v="0"/>
    <x v="0"/>
    <x v="0"/>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m/>
    <m/>
    <m/>
    <m/>
    <m/>
    <m/>
    <m/>
    <m/>
    <m/>
    <m/>
    <m/>
    <m/>
    <m/>
    <m/>
    <m/>
    <m/>
    <m/>
    <m/>
    <m/>
    <m/>
    <s v="EN PROCESO_x000a_EN TERMINOS"/>
    <s v="Se proyectó borrador de comunicación para la Contraloría solicitando la capacitación relacionada con diligenciamiento de los instructivos la cual se encuentra en revisión y aprobación. Anexo 4 proyecto comunicación."/>
    <n v="0.75"/>
    <s v="EN PROCESO_x000a_EN TERMINOS"/>
    <s v="Con el acompañamiento del a Oficina de Control Interno, la Contraloría de Bogotá remitió mediante correo electrónico del 21 de enero de 2022 la socialización de la capacitación &quot;Socialización Circular 006 de 2021- Grupo III&quot; sobre los formatos a transmitir en la cuenta anual vigencia 2021, el cual incluye el formato CB-0905. Anexo 3."/>
    <n v="1"/>
    <s v="CUMPLIDA"/>
    <m/>
    <n v="1"/>
    <s v="CUMPLIDA"/>
    <m/>
    <n v="1"/>
    <s v="CUMPLIDA"/>
    <m/>
    <n v="1"/>
    <x v="0"/>
    <d v="2021-10-19T00:00:00"/>
    <d v="2022-02-28T00:00:00"/>
    <s v="Subgerencia de Gestión Corporativa - Tesorería y Oficina de Control Interno"/>
  </r>
  <r>
    <n v="6"/>
    <n v="263"/>
    <x v="0"/>
    <x v="0"/>
    <x v="0"/>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m/>
    <m/>
    <m/>
    <m/>
    <m/>
    <m/>
    <m/>
    <m/>
    <m/>
    <m/>
    <m/>
    <m/>
    <m/>
    <m/>
    <m/>
    <m/>
    <m/>
    <m/>
    <m/>
    <m/>
    <s v="EN PROCESO_x000a_EN TERMINOS"/>
    <s v="El formato CBN 1001 PAC se actualizó conforme al Catálogo Integrado de Cuentas Presupuestales de ingresos y de gastos para la información transmitida durante la vigencia 2021, así como la formulación de las filas de subtotales y totales. Anexo 5."/>
    <n v="1"/>
    <s v="CUMPLIDA"/>
    <m/>
    <n v="1"/>
    <s v="CUMPLIDA"/>
    <m/>
    <n v="1"/>
    <s v="CUMPLIDA"/>
    <m/>
    <n v="1"/>
    <s v="CUMPLIDA"/>
    <m/>
    <n v="1"/>
    <x v="0"/>
    <d v="2021-10-19T00:00:00"/>
    <d v="2022-05-31T00:00:00"/>
    <s v="Subgerencia de Gestión Corporativa - Presupuesto"/>
  </r>
  <r>
    <n v="7"/>
    <n v="263"/>
    <x v="0"/>
    <x v="0"/>
    <x v="0"/>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s v="EN PROCESO_x000a_EN TERMINOS"/>
    <s v="Se implementó el formato para validar la información previa a la transmisión correspondiente a enero y febrero 2022, obteniendo resultados óptimos que posibilitan su implementación definitiva y seguimiento para el próximo trimestre. Anexo  4."/>
    <n v="1"/>
    <s v="CUMPLIDA"/>
    <s v="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
    <n v="1"/>
    <s v="CUMPLIDA"/>
    <m/>
    <n v="1"/>
    <s v="CUMPLIDA"/>
    <m/>
    <n v="1"/>
    <x v="0"/>
    <d v="2021-10-19T00:00:00"/>
    <d v="2022-06-30T00:00:00"/>
    <s v="Subgerencia de Gestión Corporativa - Presupuesto"/>
  </r>
  <r>
    <n v="8"/>
    <n v="263"/>
    <x v="0"/>
    <x v="0"/>
    <x v="0"/>
    <n v="8"/>
    <s v="Hallazgo administrativo con presunta incidencia disciplinaria por falta de reporte e inconsistencias en la información en la rendición de la cuenta de la ERU en el aplicativo de SIVICOF. CASO 3 DOCUMENTO CBN-1001-1220 PAC."/>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m/>
    <m/>
    <m/>
    <m/>
    <m/>
    <m/>
    <m/>
    <m/>
    <m/>
    <m/>
    <m/>
    <m/>
    <m/>
    <m/>
    <m/>
    <m/>
    <m/>
    <m/>
    <m/>
    <m/>
    <s v="EN PROCESO_x000a_EN TERMINOS"/>
    <s v="Se está recopilando la información de procedimientos, circulares y directivas vigentes para establecer el mecanismo más idóneo que permita cumplir efectivamente con la acción."/>
    <n v="0.15"/>
    <s v="EN PROCESO_x000a_EN TERMINOS"/>
    <s v="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_x000a__x000a_En consecuencia, se expidió la comunicación interna I2022000718 (soporte ubicado en TAMPUS) mediante la cual se fija el calendario de actividades financieras para la vigencia 2022, al tiempo que se dictan algunas recomendaciones que complementan este objetivo."/>
    <n v="1"/>
    <s v="CUMPLIDA"/>
    <m/>
    <n v="1"/>
    <s v="CUMPLIDA"/>
    <m/>
    <n v="1"/>
    <s v="CUMPLIDA"/>
    <m/>
    <n v="1"/>
    <x v="0"/>
    <d v="2021-10-19T00:00:00"/>
    <d v="2022-06-30T00:00:00"/>
    <s v="Subgerencia de Gestión Corporativa - Presupuesto - Contabilidad - Tesorería"/>
  </r>
  <r>
    <n v="9"/>
    <n v="263"/>
    <x v="0"/>
    <x v="0"/>
    <x v="1"/>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m/>
    <m/>
    <m/>
    <m/>
    <m/>
    <m/>
    <m/>
    <m/>
    <m/>
    <m/>
    <m/>
    <m/>
    <m/>
    <m/>
    <m/>
    <m/>
    <m/>
    <m/>
    <m/>
    <m/>
    <s v="EN PROCESO_x000a_EN TERMINOS"/>
    <s v="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
    <n v="1"/>
    <s v="CUMPLIDA"/>
    <m/>
    <n v="1"/>
    <s v="CUMPLIDA"/>
    <m/>
    <n v="1"/>
    <s v="CUMPLIDA"/>
    <m/>
    <n v="1"/>
    <s v="CUMPLIDA"/>
    <m/>
    <n v="1"/>
    <x v="0"/>
    <d v="2021-10-19T00:00:00"/>
    <d v="2022-10-15T00:00:00"/>
    <s v="Subgerencia Desarrollo de Proyectos, Subgerencia de Gestión Corporativa y Subgerencia de Planeación"/>
  </r>
  <r>
    <n v="10"/>
    <n v="263"/>
    <x v="0"/>
    <x v="0"/>
    <x v="1"/>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m/>
    <m/>
    <m/>
    <m/>
    <m/>
    <m/>
    <m/>
    <m/>
    <m/>
    <m/>
    <m/>
    <m/>
    <m/>
    <m/>
    <m/>
    <m/>
    <m/>
    <m/>
    <m/>
    <m/>
    <s v="EN PROCESO_x000a_EN TERMINOS"/>
    <s v="Sin reporte de avance"/>
    <n v="0"/>
    <s v="EN PROCESO_x000a_EN TERMINOS"/>
    <s v="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
    <n v="0.1"/>
    <s v="EN PROCESO_x000a_EN TERMINOS"/>
    <s v="Sin reporte de avance"/>
    <n v="0"/>
    <s v="EN PROCESO_x000a_EN TERMINOS"/>
    <s v="Posterior a la revisión realizada en el primer trimestre del año y validando el contenido del procedimiento &quot;PD-02 Programación y seguimiento al Plan de Acción Institucional&quot;, se determinó que aunque no es documento sobre reporte de cumplimiento de metas, su objetivo es &quot;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quot;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_x000a__x000a_En ese sentido en el mes de agosto se actualizó el procedimiento PD-02 y se socializó con las personas encargadas de su gestión que a la vez fue con quienes se trabajó la modificación señalada._x000a__x000a_El procedimiento actualizado se puede ubicar en el siguiente enlace: http://186.154.195.124/sites/default/files/documentos/PD-02%20Progr%20seguim%20plan%20acci%20V4.pdf"/>
    <n v="1"/>
    <s v="CUMPLIDA"/>
    <m/>
    <n v="1"/>
    <x v="0"/>
    <d v="2021-10-19T00:00:00"/>
    <d v="2022-10-15T00:00:00"/>
    <s v="Subgerencia de Planeación y Administración de Proyectos"/>
  </r>
  <r>
    <n v="11"/>
    <n v="263"/>
    <x v="0"/>
    <x v="0"/>
    <x v="1"/>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m/>
    <m/>
    <m/>
    <m/>
    <m/>
    <m/>
    <m/>
    <m/>
    <m/>
    <m/>
    <m/>
    <m/>
    <m/>
    <m/>
    <m/>
    <m/>
    <m/>
    <m/>
    <m/>
    <m/>
    <s v="EN PROCESO_x000a_EN TERMINOS"/>
    <s v="Sin reporte de avance"/>
    <n v="0"/>
    <s v="EN PROCESO_x000a_EN TERMINOS"/>
    <s v="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
    <n v="0.1"/>
    <s v="EN PROCESO_x000a_EN TERMINOS"/>
    <s v="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
    <n v="0.7"/>
    <s v="EN PROCESO_x000a_EN TERMINOS"/>
    <s v="El repositorio de información que da cumplimiento a la acción conforme a lo reportado en el seguimiento anterior está disponible en el siguiente enlace: \\192.168.10.203\Institucional\SPAP\planeacion\28 PLANES\Información reportes 2022"/>
    <n v="1"/>
    <s v="CUMPLIDA"/>
    <m/>
    <n v="1"/>
    <x v="0"/>
    <d v="2021-10-19T00:00:00"/>
    <d v="2022-10-15T00:00:00"/>
    <s v="Subgerencia de Planeación y Administración de Proyectos"/>
  </r>
  <r>
    <n v="12"/>
    <n v="263"/>
    <x v="0"/>
    <x v="0"/>
    <x v="2"/>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s v="CUMPLIDA"/>
    <m/>
    <n v="1"/>
    <s v="CUMPLIDA"/>
    <m/>
    <n v="1"/>
    <s v="CUMPLIDA"/>
    <m/>
    <n v="1"/>
    <s v="CUMPLIDA"/>
    <m/>
    <n v="1"/>
    <x v="0"/>
    <d v="2021-10-19T00:00:00"/>
    <d v="2022-04-30T00:00:00"/>
    <s v="Subgerencia Corporativa, Dirección de Gestión Contractual y Subgerencia de Planeación (Apoyo)"/>
  </r>
  <r>
    <n v="13"/>
    <n v="263"/>
    <x v="0"/>
    <x v="0"/>
    <x v="2"/>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m/>
    <m/>
    <m/>
    <m/>
    <m/>
    <m/>
    <m/>
    <m/>
    <m/>
    <m/>
    <m/>
    <m/>
    <m/>
    <m/>
    <m/>
    <m/>
    <m/>
    <m/>
    <m/>
    <m/>
    <s v="EN PROCESO_x000a_EN TERMINOS"/>
    <s v="A través de correo electrónico de fecha 31 de diciembre de 2021 se socializó el procedimiento PD-94 &quot;Publicación de informes y pagos a contratistas a través de la plataforma SECOP II o su equivalente&quot;."/>
    <n v="0.5"/>
    <s v="EN PROCESO_x000a_EN TERMINOS"/>
    <s v="A traves de correo electronico de fecha 14 de enero de 2022 se socializó el procedimiento PD-94 &quot;Publicación de informes y pagos a contratistas a través de la plataforma SECOP II o su equivalente&quot;."/>
    <n v="1"/>
    <s v="CUMPLIDA"/>
    <m/>
    <n v="1"/>
    <s v="CUMPLIDA"/>
    <m/>
    <n v="1"/>
    <s v="CUMPLIDA"/>
    <m/>
    <n v="1"/>
    <x v="0"/>
    <d v="2021-10-19T00:00:00"/>
    <d v="2022-10-13T00:00:00"/>
    <s v="Subgerencia de Gestión Corporativa, Dirección de Gestión Contractual y Oficina de Comunicaciones"/>
  </r>
  <r>
    <n v="14"/>
    <n v="263"/>
    <x v="0"/>
    <x v="0"/>
    <x v="2"/>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x v="0"/>
    <d v="2021-10-19T00:00:00"/>
    <d v="2022-10-13T00:00:00"/>
    <s v="Dirección de Gestión Contractual"/>
  </r>
  <r>
    <n v="15"/>
    <n v="263"/>
    <x v="0"/>
    <x v="0"/>
    <x v="3"/>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x v="0"/>
    <d v="2021-10-19T00:00:00"/>
    <d v="2022-10-13T00:00:00"/>
    <s v="Dirección de Gestión Contractual"/>
  </r>
  <r>
    <n v="16"/>
    <n v="263"/>
    <x v="0"/>
    <x v="0"/>
    <x v="4"/>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s v="EN PROCESO_x000a_EN TERMINOS"/>
    <s v="A través de radicado I2022000911 de fecha 16 de marzo de 2022  la DGC realizó seguimiento en el diligenciamiento de la fecha de inicio en el secop, de algunos contratos, reportando a los supervisores las situaciones encontradas."/>
    <n v="0.33333333333333331"/>
    <s v="EN PROCESO_x000a_EN TERMINOS"/>
    <s v="A través de radicado S2022001559 de fecha 22 abril de 2022  la DGC  realizó seguimiento en el diligenciamiento de la fecha de inicio en el secop, de algunos contratos,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s v="EN PROCESO_x000a_EN TERMINOS"/>
    <s v="A través de radicado I2022003171 de fecha 4 de noviembre de 2022 la DGC realizó seguimiento de manera aleatoria al cargue de documentos de ejecución contractual en la plataforma Secop, reportando a los supervisores las situaciones encontradas."/>
    <n v="1"/>
    <x v="0"/>
    <d v="2021-10-19T00:00:00"/>
    <d v="2022-10-13T00:00:00"/>
    <s v="Dirección de Gestión Contractual"/>
  </r>
  <r>
    <n v="17"/>
    <n v="263"/>
    <x v="0"/>
    <x v="0"/>
    <x v="5"/>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s v="Revisión reportes predios sistema JSP7"/>
    <s v="No. de revisiones realizadas/No. de revisiones programadas"/>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pondrá en funcionamiento, un reporte en donde se identifique la fecha y el periodo de generación de la información. (28/02/2022)."/>
    <n v="0.15"/>
    <s v="EN PROCESO_x000a_EN TERMINOS"/>
    <m/>
    <m/>
    <s v="EN PROCESO_x000a_EN TERMINOS"/>
    <s v="Se programaron reuniones trimestrales con el Director Comercial para la revisión del Estado de los predios, la   primera se llevó a cabo el 4 de abril de 2022. (ver agenda). Se tiene proyectada la siguiente reunión para el mes de Julio de 2022_x000a__x000a_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
    <n v="0.4"/>
    <s v="EN PROCESO_x000a_EN TERMINOS"/>
    <s v="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_x000a__x000a_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
    <n v="0.8"/>
    <s v="EN PROCESO_x000a_EN TERMINOS"/>
    <s v="El 10 de octubre de 2022 se realizó la tercera reunión trimestral de revisión y actualización del campo &quot;estado del proyecto&quot; sobre el listado de predios generado por el módulo JSP7, con corte a 30 de septiembre de 2022. Se anexa acta con firma de los asistentes (Director Comercial, Gestor Senior III y Gestor Senior II de la Dirección Comercial) , así mismo se anexa la agenda de citación  y el listado de predios (resaltados en amarillo los que tuvieron modificación )_x000a__x000a_La revisión se continuara de acuerdo con lo establecido en el PROTOCOLO ESTADOS BASE DE DATOS DE PREDIOS - MÓDULO JSP7, documentado en el sistema  integrado de gestión SIG, con el Código GI-46 (página 7 literal b) :_x000a_http://186.154.195.124/sites/default/files/documentos/GI-46%20Proto%20estado%20BD%20predios%20JSP7.pdf_x000a__x000a_Adicionalmente, como parte del autocontrol, se siguen llevando a cabo reuniones con el profesional de la Dirección de Predios encargado de alimentar el módulo  JSP7 para cruce y revisión de la información cargada en el módulo. (Ver actas de las reuniones)"/>
    <n v="1"/>
    <x v="0"/>
    <d v="2021-10-19T00:00:00"/>
    <d v="2022-10-18T00:00:00"/>
    <s v="Dirección Comercial"/>
  </r>
  <r>
    <n v="18"/>
    <n v="263"/>
    <x v="0"/>
    <x v="0"/>
    <x v="6"/>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 (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 (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 (Adjunto anexo técnico)."/>
    <n v="0.5"/>
    <s v="EN PROCESO_x000a_EN TERMINOS"/>
    <s v="Para dar cumplimiento a la acción propuesta y su objetivo final, se realizaron las siguientes gestiones:_x000a_Incluir en los contratos suscritos en relación con los bienes de interés cultural, la obligación de gestionar los trámites de autorización ante las autoridades competentes, a la luz de las normas vigentes. Lo anterior se puede evidenciar en los siguientes contratos:_x000a_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75 de 2022 Para realizar la interventoría integral al contrato de consultoría cuyo objeto es &quot;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Se adjuntan los contratos para la verificación pertinente."/>
    <n v="1"/>
    <s v="CUMPLIDA"/>
    <m/>
    <n v="1"/>
    <s v="CUMPLIDA"/>
    <m/>
    <n v="1"/>
    <s v="CUMPLIDA"/>
    <m/>
    <n v="1"/>
    <x v="0"/>
    <d v="2021-10-19T00:00:00"/>
    <d v="2022-03-30T00:00:00"/>
    <s v="Todas las subgerencias"/>
  </r>
  <r>
    <n v="19"/>
    <n v="263"/>
    <x v="1"/>
    <x v="1"/>
    <x v="7"/>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m/>
    <m/>
    <m/>
    <m/>
    <m/>
    <m/>
    <m/>
    <m/>
    <m/>
    <m/>
    <m/>
    <m/>
    <m/>
    <m/>
    <m/>
    <m/>
    <m/>
    <m/>
    <m/>
    <m/>
    <m/>
    <m/>
    <m/>
    <m/>
    <s v="Sin reporte de avance"/>
    <m/>
    <s v="EN PROCESO_x000a_EN TERMINOS"/>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s v="EN PROCESO_x000a_EN TERMINOS"/>
    <s v="De acuerdo con la acción de mejora planteada, la Subgerencia de Planeación y Administración de Proyectos ha llevado a cabo las siguientes gestiones:_x000a__x000a_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_x000a__x000a_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_x000a__x000a_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
    <n v="0.75"/>
    <s v="EN PROCESO_x000a_EN TERMINOS"/>
    <s v="En el mes de diciembre, la Subgerencia de Planeación, en el marco del alcance del proceo Planeación y Seguimiento Integral de Proyectos adoptó la Guía de Gestión Integral de Proyectos versión 1 con código GI-49, la cual pone a disposición de la Empresa una Guía de referencia con los lineamientos y buenas prácticas para la gestión de proyectos. La citada guía se puede consultar en el siguiente link: http://186.154.195.124/node/4693._x000a_En contribución a la socialización de la la Guía, desde la Subgerencia de Planeación se emitió un memorando para los subgerentes, jefes de oficina, directores y supervisores de contrato informandoles sobre la existencia de la guía y su objetivo. En el archivo de la OCI reposa copia de dicho memorando con radicado No. I2022003610 del 26 de diciembre de 2022."/>
    <n v="1"/>
    <x v="0"/>
    <d v="2022-03-29T00:00:00"/>
    <d v="2023-03-28T00:00:00"/>
    <s v="Gerencia Integral de Proyectos de la Subgerencia de Planeación y Administración de Proyectos"/>
  </r>
  <r>
    <n v="20"/>
    <n v="263"/>
    <x v="1"/>
    <x v="1"/>
    <x v="8"/>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m/>
    <m/>
    <m/>
    <m/>
    <m/>
    <m/>
    <m/>
    <m/>
    <m/>
    <m/>
    <m/>
    <m/>
    <m/>
    <m/>
    <m/>
    <m/>
    <m/>
    <m/>
    <m/>
    <m/>
    <m/>
    <m/>
    <m/>
    <m/>
    <m/>
    <m/>
    <m/>
    <s v="Se adelantó la actualización del &quot;PD-94 Publicación de informes a traves de plataforma SECOP&quot; y se socializó en reunión programada el viernes 24 de Junio de 2022 a las 11am  "/>
    <n v="0.1"/>
    <s v="EN PROCESO_x000a_EN TERMINOS"/>
    <s v="Sin reporte de avance"/>
    <m/>
    <s v="EN PROCESO_x000a_EN TERMINOS"/>
    <s v="Sin reporte de avance"/>
    <m/>
    <x v="1"/>
    <d v="2022-03-29T00:00:00"/>
    <d v="2023-03-28T00:00:00"/>
    <s v="Dirección Contractual / Supervisores "/>
  </r>
  <r>
    <n v="21"/>
    <n v="263"/>
    <x v="1"/>
    <x v="1"/>
    <x v="8"/>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m/>
    <m/>
    <m/>
    <m/>
    <m/>
    <m/>
    <m/>
    <m/>
    <m/>
    <m/>
    <m/>
    <m/>
    <m/>
    <m/>
    <m/>
    <m/>
    <m/>
    <m/>
    <m/>
    <m/>
    <m/>
    <m/>
    <m/>
    <m/>
    <m/>
    <m/>
    <m/>
    <s v="Sin reporte de avance"/>
    <m/>
    <s v="EN PROCESO_x000a_EN TERMINOS"/>
    <s v="Sin reporte de avance"/>
    <m/>
    <s v="EN PROCESO_x000a_EN TERMINOS"/>
    <s v="Se realizó una socializacion de los formatos actualizados en la DGC: acta de Liquidación y acta de cierre, la cual fue evaluada, se adjuntan soportes"/>
    <m/>
    <x v="1"/>
    <d v="2022-03-29T00:00:00"/>
    <d v="2023-03-28T00:00:00"/>
    <s v="Dirección Contractual / Supervisores "/>
  </r>
  <r>
    <n v="22"/>
    <n v="263"/>
    <x v="1"/>
    <x v="2"/>
    <x v="5"/>
    <n v="1"/>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Actualización del procedimiento &quot;PD55 Relación con entes externos&quot;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s v="Actualización procedimiento &quot;PD55 Relación con entes externos&quot;"/>
    <s v="Procedimiento PD55 actualizado"/>
    <m/>
    <m/>
    <m/>
    <m/>
    <m/>
    <m/>
    <m/>
    <m/>
    <m/>
    <m/>
    <m/>
    <m/>
    <m/>
    <m/>
    <m/>
    <m/>
    <m/>
    <m/>
    <m/>
    <m/>
    <m/>
    <m/>
    <m/>
    <m/>
    <m/>
    <m/>
    <m/>
    <m/>
    <m/>
    <m/>
    <s v="Sin reporte de avance"/>
    <m/>
    <s v="EN PROCESO_x000a_EN TERMINOS"/>
    <s v="Se realizó la actualización y publicación en la eruNET del procedimiento &quot;PD55 Relación con entes externos&quot; del SIG, en su versión 5 el día 29 de noviembre de 2022,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n v="1"/>
    <x v="0"/>
    <d v="2022-08-26T00:00:00"/>
    <d v="2023-03-31T00:00:00"/>
    <s v="Oficina de Control Interno - Subgerencia de Planeación y Administración de proyectos"/>
  </r>
  <r>
    <n v="23"/>
    <n v="263"/>
    <x v="1"/>
    <x v="2"/>
    <x v="5"/>
    <n v="2"/>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Realizar una jornada de autocontrol donde se incorporen temas relacionados con la importancia de la atención de requerimientos de la Contraloría, la oportunidad, veracidad, coherencia y responsabilidad en los diferentes niveles de la Empresa."/>
    <s v="Jornada autocontrol"/>
    <s v="Jornada de autocontrol realizada"/>
    <m/>
    <m/>
    <m/>
    <m/>
    <m/>
    <m/>
    <m/>
    <m/>
    <m/>
    <m/>
    <m/>
    <m/>
    <m/>
    <m/>
    <m/>
    <m/>
    <m/>
    <m/>
    <m/>
    <m/>
    <m/>
    <m/>
    <m/>
    <m/>
    <m/>
    <m/>
    <m/>
    <m/>
    <m/>
    <m/>
    <s v="Se realizó campaña de Autocontrol, de forma virtual, la cual inició el 24 de junio de 2022 por medio de correos electrónicos de expectativa, remitidos a través de la Oficina Asesora de Comunicaciones._x000a__x000a_El día 29 de junio de se remitió a los correos institucionales la encuesta &quot;Pon a prueba tus conocimientos y gana espectaculares premios&quot;, relacionada con temas de la primera y segunda línea de defensa; una vez analizados los resultados, se realizarán las acciones de fortalecimiento de forma virtual, con el propósito de afianzar los conocimientos e implementación de las Líneas de defensa._x000a__x000a_Se presento Informe Fortalecimiento Autocontrol - Primera Jornada 2022 Radicado interno I2022002831 de fecha 26 de septiembre de 2022."/>
    <n v="0.5"/>
    <s v="EN PROCESO_x000a_EN TERMINOS"/>
    <s v="Se realizó la segunda jornada de autocontrol mediante la conferencia &quot;Relación con Entes de Control&quot;, de forma presencial, el día 29 de noviembre de 2022, la cual fue acompañada por una campaña de expectativa a través de correos electrónicos remitidos por la Oficina Asesora de Comunicaciones._x000a__x000a_La temática abordada por los colaboradores de la Oficina de Control Interno de la Empresa, contó con 8 capítulos a saber:_x000a_1. Roles de la Oficina de Control Interno Decreto 648 de 2017_x000a_2. Relación con Entes Externos de Control_x000a_3. Procedimiento PD55 - Relación con Entes Externos de Control_x000a_4. Flujograma general – Atención Presencial_x000a_5. Consecuencia del incumplimiento de los términos_x000a_6. Indicador - Integralidad, Coherencia y Oportunidad en las Respuestas a los Requerimientos de los Entes de Control_x000a_7. Anexo para la Rendición de Cuentas sistema de vigilancia y control fiscal - SIVICOF “Procedimiento: Seguimiento y Control a la Gestión Institucional”_x000a_8. Plan de Mejoramiento Contraloría de Bogotá"/>
    <n v="1"/>
    <x v="0"/>
    <d v="2022-08-26T00:00:00"/>
    <d v="2022-12-31T00:00:00"/>
    <s v="Oficina de Control Interno"/>
  </r>
  <r>
    <n v="24"/>
    <n v="263"/>
    <x v="1"/>
    <x v="2"/>
    <x v="5"/>
    <n v="3"/>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Generar y socializar una directriz para todo el personal de la Empresa donde se emitan lineamientos sobre la responsabilidad, oportunidad, veracidad y coherencia en la información y generación de respuestas para entes externos de control."/>
    <s v="Comunicación interna lineamientos alta dirección"/>
    <s v="Comunicación interna elaborada y socializada"/>
    <m/>
    <m/>
    <m/>
    <m/>
    <m/>
    <m/>
    <m/>
    <m/>
    <m/>
    <m/>
    <m/>
    <m/>
    <m/>
    <m/>
    <m/>
    <m/>
    <m/>
    <m/>
    <m/>
    <m/>
    <m/>
    <m/>
    <m/>
    <m/>
    <m/>
    <m/>
    <m/>
    <m/>
    <m/>
    <m/>
    <s v="Sin reporte de avance"/>
    <m/>
    <s v="EN PROCESO_x000a_EN TERMINOS"/>
    <s v="Sin reporte de avance"/>
    <m/>
    <x v="1"/>
    <d v="2022-08-26T00:00:00"/>
    <d v="2023-03-31T00:00:00"/>
    <s v="Gerencia General  - Subgerencia de Planeación y Administración de proyectos"/>
  </r>
  <r>
    <n v="25"/>
    <n v="263"/>
    <x v="1"/>
    <x v="2"/>
    <x v="9"/>
    <n v="1"/>
    <s v="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s v="Revisar y ajustar el procedimiento &quot;PD-89 Arriendo de Inmuebles&quot;, en cuanto a los lineamientos para la definición del canon de arrendamiento."/>
    <s v="Actualización procedimiento &quot;PD-89 Arriendo de Inmuebles&quot;"/>
    <s v="Procedimiento PD89 actualizado"/>
    <m/>
    <m/>
    <m/>
    <m/>
    <m/>
    <m/>
    <m/>
    <m/>
    <m/>
    <m/>
    <m/>
    <m/>
    <m/>
    <m/>
    <m/>
    <m/>
    <m/>
    <m/>
    <m/>
    <m/>
    <m/>
    <m/>
    <m/>
    <m/>
    <m/>
    <m/>
    <m/>
    <m/>
    <m/>
    <m/>
    <s v="En agosto de 2022 el procedimiento &quot;PD-89 Arriendo de Inmuebles&quot;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_x000a__x000a_http://186.154.195.124/sites/default/files/documentos/PD-89_Arriendo_Inmuebles_V3.pdf_x000a__x000a_En octubre se programó reunión del equipo de la Dirección Comercial para considerar ajustes adicionales en el procedimiento en cuanto al estudio de mercado y fijación del canon."/>
    <n v="0.7"/>
    <s v="EN PROCESO_x000a_EN TERMINOS"/>
    <s v="Con fecha 24 de Octubre de 2022, se publicó la versión cuatro del procedimiento Código: PD-89 Arriendo de Inmuebles, en la cual se incluyó un  ajuste en el numeral 2 Lineamientos o Políticas de Operación &quot;Establecer el área arrendable del predio considerando su destinación&quot;_x000a_Ver versión en el link :     _x000a_http://186.154.195.124/sites/default/files/documentos/PD-89%20Arriendo%20Inmuebles%20V4.pdf     _x000a_La socialización de  la versión 4 del procedimiento se realizó el 27 de octubre de 2022 (Ver anexo citación agenda)                                                    "/>
    <n v="1"/>
    <x v="0"/>
    <d v="2022-08-26T00:00:00"/>
    <d v="2022-11-30T00:00:00"/>
    <s v="Dirección Comercial  - Subgerencia de Planeación y Administración de proyecto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14" firstHeaderRow="1" firstDataRow="2" firstDataCol="3"/>
  <pivotFields count="50">
    <pivotField compact="0" outline="0" showAll="0"/>
    <pivotField compact="0" outline="0" showAll="0"/>
    <pivotField axis="axisRow" compact="0" outline="0" showAll="0" defaultSubtotal="0">
      <items count="2">
        <item x="0"/>
        <item x="1"/>
      </items>
    </pivotField>
    <pivotField axis="axisRow" compact="0" outline="0" showAll="0">
      <items count="4">
        <item x="0"/>
        <item x="1"/>
        <item x="2"/>
        <item t="default"/>
      </items>
    </pivotField>
    <pivotField axis="axisRow" compact="0" outline="0" showAll="0" sortType="ascending" defaultSubtotal="0">
      <items count="10">
        <item x="0"/>
        <item x="1"/>
        <item x="2"/>
        <item x="3"/>
        <item x="4"/>
        <item x="7"/>
        <item x="5"/>
        <item x="6"/>
        <item x="8"/>
        <item x="9"/>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s>
  <rowFields count="3">
    <field x="4"/>
    <field x="2"/>
    <field x="3"/>
  </rowFields>
  <rowItems count="12">
    <i>
      <x/>
      <x/>
      <x/>
    </i>
    <i>
      <x v="1"/>
      <x/>
      <x/>
    </i>
    <i>
      <x v="2"/>
      <x/>
      <x/>
    </i>
    <i>
      <x v="3"/>
      <x/>
      <x/>
    </i>
    <i>
      <x v="4"/>
      <x/>
      <x/>
    </i>
    <i>
      <x v="5"/>
      <x v="1"/>
      <x v="1"/>
    </i>
    <i>
      <x v="6"/>
      <x/>
      <x/>
    </i>
    <i r="1">
      <x v="1"/>
      <x v="2"/>
    </i>
    <i>
      <x v="7"/>
      <x/>
      <x/>
    </i>
    <i>
      <x v="8"/>
      <x v="1"/>
      <x v="1"/>
    </i>
    <i>
      <x v="9"/>
      <x v="1"/>
      <x v="2"/>
    </i>
    <i t="grand">
      <x/>
    </i>
  </rowItems>
  <colFields count="1">
    <field x="46"/>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8"/>
  <sheetViews>
    <sheetView showGridLines="0" tabSelected="1" topLeftCell="AR1" zoomScale="60" zoomScaleNormal="60" workbookViewId="0">
      <pane ySplit="3" topLeftCell="A4" activePane="bottomLeft" state="frozen"/>
      <selection pane="bottomLeft" activeCell="AS4" sqref="AS4:AS28"/>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140625" style="5" customWidth="1"/>
    <col min="8" max="8" width="51.28515625" style="6" customWidth="1"/>
    <col min="9" max="9" width="47" style="6" customWidth="1"/>
    <col min="10" max="10" width="47.42578125" style="6" customWidth="1"/>
    <col min="11" max="11" width="37.140625" style="3" customWidth="1"/>
    <col min="12" max="12" width="75.7109375" style="2" customWidth="1"/>
    <col min="13" max="13" width="30.140625" style="2" customWidth="1"/>
    <col min="14" max="14" width="27.28515625" style="2" customWidth="1"/>
    <col min="15" max="15" width="100.7109375" style="2" customWidth="1"/>
    <col min="16" max="17" width="27.28515625" style="2" customWidth="1"/>
    <col min="18" max="18" width="165.7109375" style="2" customWidth="1"/>
    <col min="19" max="20" width="27.28515625" style="2" customWidth="1"/>
    <col min="21" max="21" width="116.42578125" style="2" customWidth="1"/>
    <col min="22" max="23" width="27.28515625" style="2" customWidth="1"/>
    <col min="24" max="24" width="116.42578125" style="2" customWidth="1"/>
    <col min="25" max="26" width="27.28515625" style="2" customWidth="1"/>
    <col min="27" max="27" width="115.7109375" style="2" customWidth="1"/>
    <col min="28" max="29" width="27.28515625" style="2" customWidth="1"/>
    <col min="30" max="30" width="115.7109375" style="2" customWidth="1"/>
    <col min="31" max="32" width="27.28515625" style="2" customWidth="1"/>
    <col min="33" max="33" width="115.7109375" style="2" customWidth="1"/>
    <col min="34" max="35" width="27.28515625" style="2" customWidth="1"/>
    <col min="36" max="36" width="115.7109375" style="2" customWidth="1"/>
    <col min="37" max="38" width="27.28515625" style="2" customWidth="1"/>
    <col min="39" max="39" width="115.7109375" style="2" customWidth="1"/>
    <col min="40" max="41" width="27.28515625" style="2" customWidth="1"/>
    <col min="42" max="42" width="115.7109375" style="2" customWidth="1"/>
    <col min="43" max="44" width="27.28515625" style="2" customWidth="1"/>
    <col min="45" max="45" width="115.7109375" style="2" customWidth="1"/>
    <col min="46" max="47" width="27.28515625" style="2" customWidth="1"/>
    <col min="48" max="48" width="21.140625" style="5" customWidth="1"/>
    <col min="49" max="49" width="28.140625" style="5" customWidth="1"/>
    <col min="50" max="50" width="49.85546875" style="6" customWidth="1"/>
    <col min="51" max="58" width="0" hidden="1" customWidth="1"/>
    <col min="59" max="16384" width="11.5703125" hidden="1"/>
  </cols>
  <sheetData>
    <row r="1" spans="1:50" ht="18.75" x14ac:dyDescent="0.3">
      <c r="A1" s="1" t="s">
        <v>0</v>
      </c>
    </row>
    <row r="2" spans="1:50" x14ac:dyDescent="0.3">
      <c r="A2" s="7"/>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8"/>
    </row>
    <row r="3" spans="1:50" ht="75" x14ac:dyDescent="0.25">
      <c r="A3" s="9" t="s">
        <v>1</v>
      </c>
      <c r="B3" s="10" t="s">
        <v>2</v>
      </c>
      <c r="C3" s="10" t="s">
        <v>3</v>
      </c>
      <c r="D3" s="10" t="s">
        <v>4</v>
      </c>
      <c r="E3" s="10" t="s">
        <v>5</v>
      </c>
      <c r="F3" s="10" t="s">
        <v>6</v>
      </c>
      <c r="G3" s="10" t="s">
        <v>7</v>
      </c>
      <c r="H3" s="10" t="s">
        <v>8</v>
      </c>
      <c r="I3" s="10" t="s">
        <v>9</v>
      </c>
      <c r="J3" s="10" t="s">
        <v>10</v>
      </c>
      <c r="K3" s="10" t="s">
        <v>11</v>
      </c>
      <c r="L3" s="11" t="s">
        <v>12</v>
      </c>
      <c r="M3" s="10" t="s">
        <v>13</v>
      </c>
      <c r="N3" s="10" t="s">
        <v>14</v>
      </c>
      <c r="O3" s="11" t="s">
        <v>15</v>
      </c>
      <c r="P3" s="10" t="s">
        <v>16</v>
      </c>
      <c r="Q3" s="10" t="s">
        <v>17</v>
      </c>
      <c r="R3" s="11" t="s">
        <v>53</v>
      </c>
      <c r="S3" s="10" t="s">
        <v>51</v>
      </c>
      <c r="T3" s="10" t="s">
        <v>52</v>
      </c>
      <c r="U3" s="11" t="s">
        <v>46</v>
      </c>
      <c r="V3" s="10" t="s">
        <v>47</v>
      </c>
      <c r="W3" s="10" t="s">
        <v>48</v>
      </c>
      <c r="X3" s="11" t="s">
        <v>45</v>
      </c>
      <c r="Y3" s="10" t="s">
        <v>49</v>
      </c>
      <c r="Z3" s="10" t="s">
        <v>50</v>
      </c>
      <c r="AA3" s="11" t="s">
        <v>55</v>
      </c>
      <c r="AB3" s="10" t="s">
        <v>56</v>
      </c>
      <c r="AC3" s="10" t="s">
        <v>57</v>
      </c>
      <c r="AD3" s="11" t="s">
        <v>59</v>
      </c>
      <c r="AE3" s="10" t="s">
        <v>60</v>
      </c>
      <c r="AF3" s="10" t="s">
        <v>61</v>
      </c>
      <c r="AG3" s="11" t="s">
        <v>129</v>
      </c>
      <c r="AH3" s="10" t="s">
        <v>130</v>
      </c>
      <c r="AI3" s="10" t="s">
        <v>131</v>
      </c>
      <c r="AJ3" s="11" t="s">
        <v>160</v>
      </c>
      <c r="AK3" s="10" t="s">
        <v>161</v>
      </c>
      <c r="AL3" s="10" t="s">
        <v>162</v>
      </c>
      <c r="AM3" s="11" t="s">
        <v>175</v>
      </c>
      <c r="AN3" s="10" t="s">
        <v>176</v>
      </c>
      <c r="AO3" s="10" t="s">
        <v>177</v>
      </c>
      <c r="AP3" s="11" t="s">
        <v>204</v>
      </c>
      <c r="AQ3" s="10" t="s">
        <v>202</v>
      </c>
      <c r="AR3" s="10" t="s">
        <v>203</v>
      </c>
      <c r="AS3" s="11" t="s">
        <v>233</v>
      </c>
      <c r="AT3" s="10" t="s">
        <v>234</v>
      </c>
      <c r="AU3" s="10" t="s">
        <v>235</v>
      </c>
      <c r="AV3" s="10" t="s">
        <v>18</v>
      </c>
      <c r="AW3" s="10" t="s">
        <v>19</v>
      </c>
      <c r="AX3" s="11" t="s">
        <v>20</v>
      </c>
    </row>
    <row r="4" spans="1:50" ht="157.9" customHeight="1" x14ac:dyDescent="0.25">
      <c r="A4" s="12">
        <v>1</v>
      </c>
      <c r="B4" s="13">
        <v>263</v>
      </c>
      <c r="C4" s="14" t="s">
        <v>63</v>
      </c>
      <c r="D4" s="13">
        <v>56</v>
      </c>
      <c r="E4" s="14" t="s">
        <v>22</v>
      </c>
      <c r="F4" s="14">
        <v>1</v>
      </c>
      <c r="G4" s="15" t="s">
        <v>122</v>
      </c>
      <c r="H4" s="16" t="s">
        <v>65</v>
      </c>
      <c r="I4" s="16" t="s">
        <v>75</v>
      </c>
      <c r="J4" s="16" t="s">
        <v>76</v>
      </c>
      <c r="K4" s="16" t="s">
        <v>77</v>
      </c>
      <c r="L4" s="17"/>
      <c r="M4" s="17"/>
      <c r="N4" s="17"/>
      <c r="O4" s="17"/>
      <c r="P4" s="17"/>
      <c r="Q4" s="17"/>
      <c r="R4" s="17"/>
      <c r="S4" s="17"/>
      <c r="T4" s="17"/>
      <c r="U4" s="17"/>
      <c r="V4" s="17"/>
      <c r="W4" s="17"/>
      <c r="X4" s="18"/>
      <c r="Y4" s="17"/>
      <c r="Z4" s="17"/>
      <c r="AA4" s="18"/>
      <c r="AB4" s="17"/>
      <c r="AC4" s="17"/>
      <c r="AD4" s="18"/>
      <c r="AE4" s="17"/>
      <c r="AF4" s="17" t="s">
        <v>23</v>
      </c>
      <c r="AG4" s="18" t="s">
        <v>134</v>
      </c>
      <c r="AH4" s="17">
        <v>1</v>
      </c>
      <c r="AI4" s="17" t="s">
        <v>24</v>
      </c>
      <c r="AJ4" s="18"/>
      <c r="AK4" s="19">
        <v>1</v>
      </c>
      <c r="AL4" s="17" t="s">
        <v>24</v>
      </c>
      <c r="AM4" s="18"/>
      <c r="AN4" s="19">
        <v>1</v>
      </c>
      <c r="AO4" s="17" t="s">
        <v>24</v>
      </c>
      <c r="AP4" s="18"/>
      <c r="AQ4" s="19">
        <v>1</v>
      </c>
      <c r="AR4" s="17" t="s">
        <v>24</v>
      </c>
      <c r="AS4" s="18"/>
      <c r="AT4" s="19">
        <v>1</v>
      </c>
      <c r="AU4" s="17" t="s">
        <v>24</v>
      </c>
      <c r="AV4" s="20">
        <v>44488</v>
      </c>
      <c r="AW4" s="20">
        <v>44592</v>
      </c>
      <c r="AX4" s="13" t="s">
        <v>113</v>
      </c>
    </row>
    <row r="5" spans="1:50" ht="120" customHeight="1" x14ac:dyDescent="0.25">
      <c r="A5" s="12">
        <v>2</v>
      </c>
      <c r="B5" s="13">
        <v>263</v>
      </c>
      <c r="C5" s="14" t="s">
        <v>63</v>
      </c>
      <c r="D5" s="13">
        <v>56</v>
      </c>
      <c r="E5" s="14" t="s">
        <v>22</v>
      </c>
      <c r="F5" s="14">
        <v>2</v>
      </c>
      <c r="G5" s="15" t="s">
        <v>122</v>
      </c>
      <c r="H5" s="16" t="s">
        <v>65</v>
      </c>
      <c r="I5" s="16" t="s">
        <v>78</v>
      </c>
      <c r="J5" s="16" t="s">
        <v>79</v>
      </c>
      <c r="K5" s="16" t="s">
        <v>80</v>
      </c>
      <c r="L5" s="17"/>
      <c r="M5" s="17"/>
      <c r="N5" s="17"/>
      <c r="O5" s="17"/>
      <c r="P5" s="17"/>
      <c r="Q5" s="17"/>
      <c r="R5" s="17"/>
      <c r="S5" s="17"/>
      <c r="T5" s="17"/>
      <c r="U5" s="17"/>
      <c r="V5" s="17"/>
      <c r="W5" s="17"/>
      <c r="X5" s="18"/>
      <c r="Y5" s="17"/>
      <c r="Z5" s="17"/>
      <c r="AA5" s="18"/>
      <c r="AB5" s="17"/>
      <c r="AC5" s="17"/>
      <c r="AD5" s="18"/>
      <c r="AE5" s="17"/>
      <c r="AF5" s="17" t="s">
        <v>23</v>
      </c>
      <c r="AG5" s="18" t="s">
        <v>135</v>
      </c>
      <c r="AH5" s="17">
        <v>1</v>
      </c>
      <c r="AI5" s="17" t="s">
        <v>24</v>
      </c>
      <c r="AJ5" s="18"/>
      <c r="AK5" s="19">
        <v>1</v>
      </c>
      <c r="AL5" s="17" t="s">
        <v>24</v>
      </c>
      <c r="AM5" s="18"/>
      <c r="AN5" s="19">
        <v>1</v>
      </c>
      <c r="AO5" s="17" t="s">
        <v>24</v>
      </c>
      <c r="AP5" s="18"/>
      <c r="AQ5" s="19">
        <v>1</v>
      </c>
      <c r="AR5" s="17" t="s">
        <v>24</v>
      </c>
      <c r="AS5" s="18"/>
      <c r="AT5" s="19">
        <v>1</v>
      </c>
      <c r="AU5" s="17" t="s">
        <v>24</v>
      </c>
      <c r="AV5" s="20">
        <v>44488</v>
      </c>
      <c r="AW5" s="20">
        <v>44592</v>
      </c>
      <c r="AX5" s="13" t="s">
        <v>113</v>
      </c>
    </row>
    <row r="6" spans="1:50" ht="120" customHeight="1" x14ac:dyDescent="0.25">
      <c r="A6" s="12">
        <v>3</v>
      </c>
      <c r="B6" s="13">
        <v>263</v>
      </c>
      <c r="C6" s="14" t="s">
        <v>63</v>
      </c>
      <c r="D6" s="13">
        <v>56</v>
      </c>
      <c r="E6" s="14" t="s">
        <v>22</v>
      </c>
      <c r="F6" s="14">
        <v>3</v>
      </c>
      <c r="G6" s="15" t="s">
        <v>122</v>
      </c>
      <c r="H6" s="16" t="s">
        <v>65</v>
      </c>
      <c r="I6" s="16" t="s">
        <v>81</v>
      </c>
      <c r="J6" s="16" t="s">
        <v>82</v>
      </c>
      <c r="K6" s="16" t="s">
        <v>83</v>
      </c>
      <c r="L6" s="17"/>
      <c r="M6" s="17"/>
      <c r="N6" s="17"/>
      <c r="O6" s="17"/>
      <c r="P6" s="17"/>
      <c r="Q6" s="17"/>
      <c r="R6" s="17"/>
      <c r="S6" s="17"/>
      <c r="T6" s="17"/>
      <c r="U6" s="17"/>
      <c r="V6" s="17"/>
      <c r="W6" s="17"/>
      <c r="X6" s="18"/>
      <c r="Y6" s="17"/>
      <c r="Z6" s="17"/>
      <c r="AA6" s="18"/>
      <c r="AB6" s="17"/>
      <c r="AC6" s="17"/>
      <c r="AD6" s="18"/>
      <c r="AE6" s="17"/>
      <c r="AF6" s="17" t="s">
        <v>23</v>
      </c>
      <c r="AG6" s="18" t="s">
        <v>142</v>
      </c>
      <c r="AH6" s="17">
        <v>0.75</v>
      </c>
      <c r="AI6" s="17" t="s">
        <v>23</v>
      </c>
      <c r="AJ6" s="18" t="s">
        <v>168</v>
      </c>
      <c r="AK6" s="17">
        <v>1</v>
      </c>
      <c r="AL6" s="17" t="s">
        <v>24</v>
      </c>
      <c r="AM6" s="18"/>
      <c r="AN6" s="17">
        <v>1</v>
      </c>
      <c r="AO6" s="17" t="s">
        <v>24</v>
      </c>
      <c r="AP6" s="18"/>
      <c r="AQ6" s="17">
        <v>1</v>
      </c>
      <c r="AR6" s="17" t="s">
        <v>24</v>
      </c>
      <c r="AS6" s="18"/>
      <c r="AT6" s="17">
        <v>1</v>
      </c>
      <c r="AU6" s="17" t="s">
        <v>24</v>
      </c>
      <c r="AV6" s="20">
        <v>44488</v>
      </c>
      <c r="AW6" s="20">
        <v>44592</v>
      </c>
      <c r="AX6" s="13" t="s">
        <v>113</v>
      </c>
    </row>
    <row r="7" spans="1:50" ht="120" customHeight="1" x14ac:dyDescent="0.25">
      <c r="A7" s="12">
        <v>4</v>
      </c>
      <c r="B7" s="13">
        <v>263</v>
      </c>
      <c r="C7" s="14" t="s">
        <v>63</v>
      </c>
      <c r="D7" s="13">
        <v>56</v>
      </c>
      <c r="E7" s="14" t="s">
        <v>22</v>
      </c>
      <c r="F7" s="14">
        <v>4</v>
      </c>
      <c r="G7" s="15" t="s">
        <v>123</v>
      </c>
      <c r="H7" s="16" t="s">
        <v>66</v>
      </c>
      <c r="I7" s="16" t="s">
        <v>84</v>
      </c>
      <c r="J7" s="16" t="s">
        <v>82</v>
      </c>
      <c r="K7" s="16" t="s">
        <v>85</v>
      </c>
      <c r="L7" s="17"/>
      <c r="M7" s="17"/>
      <c r="N7" s="17"/>
      <c r="O7" s="17"/>
      <c r="P7" s="17"/>
      <c r="Q7" s="17"/>
      <c r="R7" s="17"/>
      <c r="S7" s="17"/>
      <c r="T7" s="17"/>
      <c r="U7" s="17"/>
      <c r="V7" s="17"/>
      <c r="W7" s="17"/>
      <c r="X7" s="18"/>
      <c r="Y7" s="17"/>
      <c r="Z7" s="17"/>
      <c r="AA7" s="18"/>
      <c r="AB7" s="17"/>
      <c r="AC7" s="17"/>
      <c r="AD7" s="18"/>
      <c r="AE7" s="17"/>
      <c r="AF7" s="17" t="s">
        <v>23</v>
      </c>
      <c r="AG7" s="18" t="s">
        <v>143</v>
      </c>
      <c r="AH7" s="17">
        <v>0.75</v>
      </c>
      <c r="AI7" s="17" t="s">
        <v>23</v>
      </c>
      <c r="AJ7" s="18" t="s">
        <v>169</v>
      </c>
      <c r="AK7" s="17">
        <v>1</v>
      </c>
      <c r="AL7" s="17" t="s">
        <v>24</v>
      </c>
      <c r="AM7" s="18"/>
      <c r="AN7" s="17">
        <v>1</v>
      </c>
      <c r="AO7" s="17" t="s">
        <v>24</v>
      </c>
      <c r="AP7" s="18"/>
      <c r="AQ7" s="17">
        <v>1</v>
      </c>
      <c r="AR7" s="17" t="s">
        <v>24</v>
      </c>
      <c r="AS7" s="18"/>
      <c r="AT7" s="17">
        <v>1</v>
      </c>
      <c r="AU7" s="17" t="s">
        <v>24</v>
      </c>
      <c r="AV7" s="20">
        <v>44488</v>
      </c>
      <c r="AW7" s="20">
        <v>44592</v>
      </c>
      <c r="AX7" s="13" t="s">
        <v>113</v>
      </c>
    </row>
    <row r="8" spans="1:50" ht="120" customHeight="1" x14ac:dyDescent="0.25">
      <c r="A8" s="12">
        <v>5</v>
      </c>
      <c r="B8" s="13">
        <v>263</v>
      </c>
      <c r="C8" s="14" t="s">
        <v>63</v>
      </c>
      <c r="D8" s="13">
        <v>56</v>
      </c>
      <c r="E8" s="14" t="s">
        <v>22</v>
      </c>
      <c r="F8" s="14">
        <v>5</v>
      </c>
      <c r="G8" s="15" t="s">
        <v>123</v>
      </c>
      <c r="H8" s="16" t="s">
        <v>66</v>
      </c>
      <c r="I8" s="16" t="s">
        <v>144</v>
      </c>
      <c r="J8" s="16" t="s">
        <v>32</v>
      </c>
      <c r="K8" s="16" t="s">
        <v>86</v>
      </c>
      <c r="L8" s="17"/>
      <c r="M8" s="17"/>
      <c r="N8" s="17"/>
      <c r="O8" s="17"/>
      <c r="P8" s="17"/>
      <c r="Q8" s="17"/>
      <c r="R8" s="17"/>
      <c r="S8" s="17"/>
      <c r="T8" s="17"/>
      <c r="U8" s="17"/>
      <c r="V8" s="17"/>
      <c r="W8" s="17"/>
      <c r="X8" s="18"/>
      <c r="Y8" s="17"/>
      <c r="Z8" s="17"/>
      <c r="AA8" s="18"/>
      <c r="AB8" s="17"/>
      <c r="AC8" s="17"/>
      <c r="AD8" s="18"/>
      <c r="AE8" s="17"/>
      <c r="AF8" s="17" t="s">
        <v>23</v>
      </c>
      <c r="AG8" s="18" t="s">
        <v>145</v>
      </c>
      <c r="AH8" s="17">
        <v>0.75</v>
      </c>
      <c r="AI8" s="17" t="s">
        <v>23</v>
      </c>
      <c r="AJ8" s="18" t="s">
        <v>173</v>
      </c>
      <c r="AK8" s="19">
        <v>1</v>
      </c>
      <c r="AL8" s="17" t="s">
        <v>24</v>
      </c>
      <c r="AM8" s="18"/>
      <c r="AN8" s="19">
        <v>1</v>
      </c>
      <c r="AO8" s="17" t="s">
        <v>24</v>
      </c>
      <c r="AP8" s="18"/>
      <c r="AQ8" s="19">
        <v>1</v>
      </c>
      <c r="AR8" s="17" t="s">
        <v>24</v>
      </c>
      <c r="AS8" s="18"/>
      <c r="AT8" s="19">
        <v>1</v>
      </c>
      <c r="AU8" s="17" t="s">
        <v>24</v>
      </c>
      <c r="AV8" s="20">
        <v>44488</v>
      </c>
      <c r="AW8" s="20">
        <v>44620</v>
      </c>
      <c r="AX8" s="13" t="s">
        <v>114</v>
      </c>
    </row>
    <row r="9" spans="1:50" ht="120" customHeight="1" x14ac:dyDescent="0.25">
      <c r="A9" s="12">
        <v>6</v>
      </c>
      <c r="B9" s="13">
        <v>263</v>
      </c>
      <c r="C9" s="14" t="s">
        <v>63</v>
      </c>
      <c r="D9" s="13">
        <v>56</v>
      </c>
      <c r="E9" s="14" t="s">
        <v>22</v>
      </c>
      <c r="F9" s="14">
        <v>6</v>
      </c>
      <c r="G9" s="15" t="s">
        <v>136</v>
      </c>
      <c r="H9" s="16" t="s">
        <v>67</v>
      </c>
      <c r="I9" s="16" t="s">
        <v>137</v>
      </c>
      <c r="J9" s="16" t="s">
        <v>87</v>
      </c>
      <c r="K9" s="16" t="s">
        <v>88</v>
      </c>
      <c r="L9" s="17"/>
      <c r="M9" s="17"/>
      <c r="N9" s="17"/>
      <c r="O9" s="17"/>
      <c r="P9" s="17"/>
      <c r="Q9" s="17"/>
      <c r="R9" s="17"/>
      <c r="S9" s="17"/>
      <c r="T9" s="17"/>
      <c r="U9" s="17"/>
      <c r="V9" s="17"/>
      <c r="W9" s="17"/>
      <c r="X9" s="18"/>
      <c r="Y9" s="17"/>
      <c r="Z9" s="17"/>
      <c r="AA9" s="18"/>
      <c r="AB9" s="17"/>
      <c r="AC9" s="17"/>
      <c r="AD9" s="18"/>
      <c r="AE9" s="17"/>
      <c r="AF9" s="17" t="s">
        <v>23</v>
      </c>
      <c r="AG9" s="18" t="s">
        <v>138</v>
      </c>
      <c r="AH9" s="17">
        <v>1</v>
      </c>
      <c r="AI9" s="17" t="s">
        <v>24</v>
      </c>
      <c r="AJ9" s="18"/>
      <c r="AK9" s="19">
        <v>1</v>
      </c>
      <c r="AL9" s="17" t="s">
        <v>24</v>
      </c>
      <c r="AM9" s="18"/>
      <c r="AN9" s="19">
        <v>1</v>
      </c>
      <c r="AO9" s="17" t="s">
        <v>24</v>
      </c>
      <c r="AP9" s="18"/>
      <c r="AQ9" s="19">
        <v>1</v>
      </c>
      <c r="AR9" s="17" t="s">
        <v>24</v>
      </c>
      <c r="AS9" s="18"/>
      <c r="AT9" s="19">
        <v>1</v>
      </c>
      <c r="AU9" s="17" t="s">
        <v>24</v>
      </c>
      <c r="AV9" s="20">
        <v>44488</v>
      </c>
      <c r="AW9" s="20">
        <v>44712</v>
      </c>
      <c r="AX9" s="13" t="s">
        <v>115</v>
      </c>
    </row>
    <row r="10" spans="1:50" ht="120" customHeight="1" x14ac:dyDescent="0.25">
      <c r="A10" s="12">
        <v>7</v>
      </c>
      <c r="B10" s="13">
        <v>263</v>
      </c>
      <c r="C10" s="14" t="s">
        <v>63</v>
      </c>
      <c r="D10" s="13">
        <v>56</v>
      </c>
      <c r="E10" s="14" t="s">
        <v>22</v>
      </c>
      <c r="F10" s="14">
        <v>7</v>
      </c>
      <c r="G10" s="15" t="s">
        <v>136</v>
      </c>
      <c r="H10" s="16" t="s">
        <v>67</v>
      </c>
      <c r="I10" s="16" t="s">
        <v>147</v>
      </c>
      <c r="J10" s="16" t="s">
        <v>89</v>
      </c>
      <c r="K10" s="16" t="s">
        <v>90</v>
      </c>
      <c r="L10" s="17"/>
      <c r="M10" s="17"/>
      <c r="N10" s="17"/>
      <c r="O10" s="17"/>
      <c r="P10" s="17"/>
      <c r="Q10" s="17"/>
      <c r="R10" s="17"/>
      <c r="S10" s="17"/>
      <c r="T10" s="17"/>
      <c r="U10" s="17"/>
      <c r="V10" s="17"/>
      <c r="W10" s="17"/>
      <c r="X10" s="18"/>
      <c r="Y10" s="17"/>
      <c r="Z10" s="17"/>
      <c r="AA10" s="18"/>
      <c r="AB10" s="17"/>
      <c r="AC10" s="17"/>
      <c r="AD10" s="18"/>
      <c r="AE10" s="17"/>
      <c r="AF10" s="17" t="s">
        <v>23</v>
      </c>
      <c r="AG10" s="18" t="s">
        <v>148</v>
      </c>
      <c r="AH10" s="17">
        <v>0.75</v>
      </c>
      <c r="AI10" s="17" t="s">
        <v>23</v>
      </c>
      <c r="AJ10" s="18" t="s">
        <v>170</v>
      </c>
      <c r="AK10" s="19">
        <v>1</v>
      </c>
      <c r="AL10" s="17" t="s">
        <v>24</v>
      </c>
      <c r="AM10" s="18" t="s">
        <v>200</v>
      </c>
      <c r="AN10" s="19">
        <v>1</v>
      </c>
      <c r="AO10" s="17" t="s">
        <v>24</v>
      </c>
      <c r="AP10" s="18"/>
      <c r="AQ10" s="19">
        <v>1</v>
      </c>
      <c r="AR10" s="17" t="s">
        <v>24</v>
      </c>
      <c r="AS10" s="18"/>
      <c r="AT10" s="19">
        <v>1</v>
      </c>
      <c r="AU10" s="17" t="s">
        <v>24</v>
      </c>
      <c r="AV10" s="20">
        <v>44488</v>
      </c>
      <c r="AW10" s="20">
        <v>44742</v>
      </c>
      <c r="AX10" s="13" t="s">
        <v>115</v>
      </c>
    </row>
    <row r="11" spans="1:50" ht="120" customHeight="1" x14ac:dyDescent="0.25">
      <c r="A11" s="12">
        <v>8</v>
      </c>
      <c r="B11" s="13">
        <v>263</v>
      </c>
      <c r="C11" s="14" t="s">
        <v>63</v>
      </c>
      <c r="D11" s="13">
        <v>56</v>
      </c>
      <c r="E11" s="14" t="s">
        <v>22</v>
      </c>
      <c r="F11" s="14">
        <v>8</v>
      </c>
      <c r="G11" s="15" t="s">
        <v>149</v>
      </c>
      <c r="H11" s="16" t="s">
        <v>67</v>
      </c>
      <c r="I11" s="16" t="s">
        <v>150</v>
      </c>
      <c r="J11" s="16" t="s">
        <v>91</v>
      </c>
      <c r="K11" s="16" t="s">
        <v>92</v>
      </c>
      <c r="L11" s="17"/>
      <c r="M11" s="17"/>
      <c r="N11" s="17"/>
      <c r="O11" s="17"/>
      <c r="P11" s="17"/>
      <c r="Q11" s="17"/>
      <c r="R11" s="17"/>
      <c r="S11" s="17"/>
      <c r="T11" s="17"/>
      <c r="U11" s="17"/>
      <c r="V11" s="17"/>
      <c r="W11" s="17"/>
      <c r="X11" s="18"/>
      <c r="Y11" s="17"/>
      <c r="Z11" s="17"/>
      <c r="AA11" s="18"/>
      <c r="AB11" s="17"/>
      <c r="AC11" s="17"/>
      <c r="AD11" s="18"/>
      <c r="AE11" s="17"/>
      <c r="AF11" s="17" t="s">
        <v>23</v>
      </c>
      <c r="AG11" s="18" t="s">
        <v>151</v>
      </c>
      <c r="AH11" s="17">
        <v>0.15</v>
      </c>
      <c r="AI11" s="17" t="s">
        <v>23</v>
      </c>
      <c r="AJ11" s="18" t="s">
        <v>171</v>
      </c>
      <c r="AK11" s="17">
        <v>1</v>
      </c>
      <c r="AL11" s="17" t="s">
        <v>24</v>
      </c>
      <c r="AM11" s="18"/>
      <c r="AN11" s="17">
        <v>1</v>
      </c>
      <c r="AO11" s="17" t="s">
        <v>24</v>
      </c>
      <c r="AP11" s="18"/>
      <c r="AQ11" s="17">
        <v>1</v>
      </c>
      <c r="AR11" s="17" t="s">
        <v>24</v>
      </c>
      <c r="AS11" s="18"/>
      <c r="AT11" s="17">
        <v>1</v>
      </c>
      <c r="AU11" s="17" t="s">
        <v>24</v>
      </c>
      <c r="AV11" s="20">
        <v>44488</v>
      </c>
      <c r="AW11" s="20">
        <v>44742</v>
      </c>
      <c r="AX11" s="13" t="s">
        <v>116</v>
      </c>
    </row>
    <row r="12" spans="1:50" ht="120" customHeight="1" x14ac:dyDescent="0.25">
      <c r="A12" s="12">
        <v>9</v>
      </c>
      <c r="B12" s="13">
        <v>263</v>
      </c>
      <c r="C12" s="14" t="s">
        <v>63</v>
      </c>
      <c r="D12" s="13">
        <v>56</v>
      </c>
      <c r="E12" s="14" t="s">
        <v>26</v>
      </c>
      <c r="F12" s="14">
        <v>2</v>
      </c>
      <c r="G12" s="15" t="s">
        <v>124</v>
      </c>
      <c r="H12" s="16" t="s">
        <v>68</v>
      </c>
      <c r="I12" s="16" t="s">
        <v>93</v>
      </c>
      <c r="J12" s="16" t="s">
        <v>94</v>
      </c>
      <c r="K12" s="13" t="s">
        <v>132</v>
      </c>
      <c r="L12" s="17"/>
      <c r="M12" s="17"/>
      <c r="N12" s="17"/>
      <c r="O12" s="17"/>
      <c r="P12" s="17"/>
      <c r="Q12" s="17"/>
      <c r="R12" s="17"/>
      <c r="S12" s="17"/>
      <c r="T12" s="17"/>
      <c r="U12" s="17"/>
      <c r="V12" s="17"/>
      <c r="W12" s="17"/>
      <c r="X12" s="18"/>
      <c r="Y12" s="17"/>
      <c r="Z12" s="17"/>
      <c r="AA12" s="18"/>
      <c r="AB12" s="17"/>
      <c r="AC12" s="17"/>
      <c r="AD12" s="18"/>
      <c r="AE12" s="17"/>
      <c r="AF12" s="17" t="s">
        <v>23</v>
      </c>
      <c r="AG12" s="18" t="s">
        <v>139</v>
      </c>
      <c r="AH12" s="17">
        <v>1</v>
      </c>
      <c r="AI12" s="17" t="s">
        <v>24</v>
      </c>
      <c r="AJ12" s="18"/>
      <c r="AK12" s="19">
        <v>1</v>
      </c>
      <c r="AL12" s="17" t="s">
        <v>24</v>
      </c>
      <c r="AM12" s="18"/>
      <c r="AN12" s="19">
        <v>1</v>
      </c>
      <c r="AO12" s="17" t="s">
        <v>24</v>
      </c>
      <c r="AP12" s="18"/>
      <c r="AQ12" s="19">
        <v>1</v>
      </c>
      <c r="AR12" s="17" t="s">
        <v>24</v>
      </c>
      <c r="AS12" s="18"/>
      <c r="AT12" s="19">
        <v>1</v>
      </c>
      <c r="AU12" s="17" t="s">
        <v>24</v>
      </c>
      <c r="AV12" s="20">
        <v>44488</v>
      </c>
      <c r="AW12" s="20">
        <v>44849</v>
      </c>
      <c r="AX12" s="13" t="s">
        <v>117</v>
      </c>
    </row>
    <row r="13" spans="1:50" ht="230.45" customHeight="1" x14ac:dyDescent="0.25">
      <c r="A13" s="12">
        <v>10</v>
      </c>
      <c r="B13" s="13">
        <v>263</v>
      </c>
      <c r="C13" s="14" t="s">
        <v>63</v>
      </c>
      <c r="D13" s="13">
        <v>56</v>
      </c>
      <c r="E13" s="14" t="s">
        <v>26</v>
      </c>
      <c r="F13" s="14">
        <v>3</v>
      </c>
      <c r="G13" s="15" t="s">
        <v>124</v>
      </c>
      <c r="H13" s="16" t="s">
        <v>69</v>
      </c>
      <c r="I13" s="16" t="s">
        <v>95</v>
      </c>
      <c r="J13" s="16" t="s">
        <v>96</v>
      </c>
      <c r="K13" s="16" t="s">
        <v>97</v>
      </c>
      <c r="L13" s="17"/>
      <c r="M13" s="17"/>
      <c r="N13" s="17"/>
      <c r="O13" s="17"/>
      <c r="P13" s="17"/>
      <c r="Q13" s="17"/>
      <c r="R13" s="17"/>
      <c r="S13" s="17"/>
      <c r="T13" s="17"/>
      <c r="U13" s="17"/>
      <c r="V13" s="17"/>
      <c r="W13" s="17"/>
      <c r="X13" s="18"/>
      <c r="Y13" s="17"/>
      <c r="Z13" s="17"/>
      <c r="AA13" s="18"/>
      <c r="AB13" s="17"/>
      <c r="AC13" s="17"/>
      <c r="AD13" s="18"/>
      <c r="AE13" s="17"/>
      <c r="AF13" s="17" t="s">
        <v>23</v>
      </c>
      <c r="AG13" s="17" t="s">
        <v>21</v>
      </c>
      <c r="AH13" s="17">
        <v>0</v>
      </c>
      <c r="AI13" s="17" t="s">
        <v>23</v>
      </c>
      <c r="AJ13" s="18" t="s">
        <v>163</v>
      </c>
      <c r="AK13" s="17">
        <v>0.1</v>
      </c>
      <c r="AL13" s="17" t="s">
        <v>23</v>
      </c>
      <c r="AM13" s="17" t="s">
        <v>21</v>
      </c>
      <c r="AN13" s="17">
        <v>0</v>
      </c>
      <c r="AO13" s="17" t="s">
        <v>23</v>
      </c>
      <c r="AP13" s="18" t="s">
        <v>228</v>
      </c>
      <c r="AQ13" s="17">
        <v>1</v>
      </c>
      <c r="AR13" s="17" t="s">
        <v>24</v>
      </c>
      <c r="AS13" s="18"/>
      <c r="AT13" s="17">
        <v>1</v>
      </c>
      <c r="AU13" s="17" t="s">
        <v>24</v>
      </c>
      <c r="AV13" s="20">
        <v>44488</v>
      </c>
      <c r="AW13" s="20">
        <v>44849</v>
      </c>
      <c r="AX13" s="13" t="s">
        <v>25</v>
      </c>
    </row>
    <row r="14" spans="1:50" ht="120" customHeight="1" x14ac:dyDescent="0.25">
      <c r="A14" s="12">
        <v>11</v>
      </c>
      <c r="B14" s="13">
        <v>263</v>
      </c>
      <c r="C14" s="14" t="s">
        <v>63</v>
      </c>
      <c r="D14" s="13">
        <v>56</v>
      </c>
      <c r="E14" s="14" t="s">
        <v>26</v>
      </c>
      <c r="F14" s="14">
        <v>4</v>
      </c>
      <c r="G14" s="15" t="s">
        <v>124</v>
      </c>
      <c r="H14" s="16" t="s">
        <v>69</v>
      </c>
      <c r="I14" s="16" t="s">
        <v>98</v>
      </c>
      <c r="J14" s="16" t="s">
        <v>99</v>
      </c>
      <c r="K14" s="16" t="s">
        <v>100</v>
      </c>
      <c r="L14" s="17"/>
      <c r="M14" s="17"/>
      <c r="N14" s="17"/>
      <c r="O14" s="17"/>
      <c r="P14" s="17"/>
      <c r="Q14" s="17"/>
      <c r="R14" s="17"/>
      <c r="S14" s="17"/>
      <c r="T14" s="17"/>
      <c r="U14" s="17"/>
      <c r="V14" s="17"/>
      <c r="W14" s="17"/>
      <c r="X14" s="18"/>
      <c r="Y14" s="17"/>
      <c r="Z14" s="17"/>
      <c r="AA14" s="18"/>
      <c r="AB14" s="17"/>
      <c r="AC14" s="17"/>
      <c r="AD14" s="18"/>
      <c r="AE14" s="17"/>
      <c r="AF14" s="17" t="s">
        <v>23</v>
      </c>
      <c r="AG14" s="17" t="s">
        <v>21</v>
      </c>
      <c r="AH14" s="17">
        <v>0</v>
      </c>
      <c r="AI14" s="17" t="s">
        <v>23</v>
      </c>
      <c r="AJ14" s="18" t="s">
        <v>164</v>
      </c>
      <c r="AK14" s="17">
        <v>0.1</v>
      </c>
      <c r="AL14" s="17" t="s">
        <v>23</v>
      </c>
      <c r="AM14" s="18" t="s">
        <v>229</v>
      </c>
      <c r="AN14" s="17">
        <v>0.7</v>
      </c>
      <c r="AO14" s="17" t="s">
        <v>23</v>
      </c>
      <c r="AP14" s="18" t="s">
        <v>231</v>
      </c>
      <c r="AQ14" s="17">
        <v>1</v>
      </c>
      <c r="AR14" s="17" t="s">
        <v>24</v>
      </c>
      <c r="AS14" s="18"/>
      <c r="AT14" s="17">
        <v>1</v>
      </c>
      <c r="AU14" s="17" t="s">
        <v>24</v>
      </c>
      <c r="AV14" s="20">
        <v>44488</v>
      </c>
      <c r="AW14" s="20">
        <v>44849</v>
      </c>
      <c r="AX14" s="13" t="s">
        <v>25</v>
      </c>
    </row>
    <row r="15" spans="1:50" ht="120" customHeight="1" x14ac:dyDescent="0.25">
      <c r="A15" s="12">
        <v>12</v>
      </c>
      <c r="B15" s="13">
        <v>263</v>
      </c>
      <c r="C15" s="14" t="s">
        <v>63</v>
      </c>
      <c r="D15" s="13">
        <v>56</v>
      </c>
      <c r="E15" s="14" t="s">
        <v>28</v>
      </c>
      <c r="F15" s="14">
        <v>1</v>
      </c>
      <c r="G15" s="15" t="s">
        <v>125</v>
      </c>
      <c r="H15" s="16" t="s">
        <v>70</v>
      </c>
      <c r="I15" s="16" t="s">
        <v>140</v>
      </c>
      <c r="J15" s="16" t="s">
        <v>101</v>
      </c>
      <c r="K15" s="16" t="s">
        <v>102</v>
      </c>
      <c r="L15" s="17"/>
      <c r="M15" s="17"/>
      <c r="N15" s="17"/>
      <c r="O15" s="17"/>
      <c r="P15" s="17"/>
      <c r="Q15" s="17"/>
      <c r="R15" s="17"/>
      <c r="S15" s="17"/>
      <c r="T15" s="17"/>
      <c r="U15" s="17"/>
      <c r="V15" s="17"/>
      <c r="W15" s="17"/>
      <c r="X15" s="18"/>
      <c r="Y15" s="17"/>
      <c r="Z15" s="17"/>
      <c r="AA15" s="18"/>
      <c r="AB15" s="17"/>
      <c r="AC15" s="17"/>
      <c r="AD15" s="18"/>
      <c r="AE15" s="17"/>
      <c r="AF15" s="17" t="s">
        <v>23</v>
      </c>
      <c r="AG15" s="18" t="s">
        <v>141</v>
      </c>
      <c r="AH15" s="17">
        <v>1</v>
      </c>
      <c r="AI15" s="17" t="s">
        <v>24</v>
      </c>
      <c r="AJ15" s="18"/>
      <c r="AK15" s="19">
        <v>1</v>
      </c>
      <c r="AL15" s="17" t="s">
        <v>24</v>
      </c>
      <c r="AM15" s="18"/>
      <c r="AN15" s="19">
        <v>1</v>
      </c>
      <c r="AO15" s="17" t="s">
        <v>24</v>
      </c>
      <c r="AP15" s="18"/>
      <c r="AQ15" s="19">
        <v>1</v>
      </c>
      <c r="AR15" s="17" t="s">
        <v>24</v>
      </c>
      <c r="AS15" s="18"/>
      <c r="AT15" s="19">
        <v>1</v>
      </c>
      <c r="AU15" s="17" t="s">
        <v>24</v>
      </c>
      <c r="AV15" s="20">
        <v>44488</v>
      </c>
      <c r="AW15" s="20">
        <v>44681</v>
      </c>
      <c r="AX15" s="13" t="s">
        <v>118</v>
      </c>
    </row>
    <row r="16" spans="1:50" ht="120" customHeight="1" x14ac:dyDescent="0.25">
      <c r="A16" s="12">
        <v>13</v>
      </c>
      <c r="B16" s="13">
        <v>263</v>
      </c>
      <c r="C16" s="14" t="s">
        <v>63</v>
      </c>
      <c r="D16" s="13">
        <v>56</v>
      </c>
      <c r="E16" s="14" t="s">
        <v>28</v>
      </c>
      <c r="F16" s="14">
        <v>2</v>
      </c>
      <c r="G16" s="15" t="s">
        <v>125</v>
      </c>
      <c r="H16" s="16" t="s">
        <v>70</v>
      </c>
      <c r="I16" s="16" t="s">
        <v>152</v>
      </c>
      <c r="J16" s="16" t="s">
        <v>103</v>
      </c>
      <c r="K16" s="16" t="s">
        <v>104</v>
      </c>
      <c r="L16" s="17"/>
      <c r="M16" s="17"/>
      <c r="N16" s="17"/>
      <c r="O16" s="17"/>
      <c r="P16" s="17"/>
      <c r="Q16" s="17"/>
      <c r="R16" s="17"/>
      <c r="S16" s="17"/>
      <c r="T16" s="17"/>
      <c r="U16" s="17"/>
      <c r="V16" s="17"/>
      <c r="W16" s="17"/>
      <c r="X16" s="18"/>
      <c r="Y16" s="17"/>
      <c r="Z16" s="17"/>
      <c r="AA16" s="18"/>
      <c r="AB16" s="17"/>
      <c r="AC16" s="17"/>
      <c r="AD16" s="18"/>
      <c r="AE16" s="17"/>
      <c r="AF16" s="17" t="s">
        <v>23</v>
      </c>
      <c r="AG16" s="18" t="s">
        <v>153</v>
      </c>
      <c r="AH16" s="17">
        <f>1/2</f>
        <v>0.5</v>
      </c>
      <c r="AI16" s="17" t="s">
        <v>23</v>
      </c>
      <c r="AJ16" s="18" t="s">
        <v>172</v>
      </c>
      <c r="AK16" s="17">
        <f>2/2</f>
        <v>1</v>
      </c>
      <c r="AL16" s="17" t="s">
        <v>24</v>
      </c>
      <c r="AM16" s="18"/>
      <c r="AN16" s="17">
        <f>2/2</f>
        <v>1</v>
      </c>
      <c r="AO16" s="17" t="s">
        <v>24</v>
      </c>
      <c r="AP16" s="18"/>
      <c r="AQ16" s="17">
        <f>2/2</f>
        <v>1</v>
      </c>
      <c r="AR16" s="17" t="s">
        <v>24</v>
      </c>
      <c r="AS16" s="18"/>
      <c r="AT16" s="17">
        <f>2/2</f>
        <v>1</v>
      </c>
      <c r="AU16" s="17" t="s">
        <v>24</v>
      </c>
      <c r="AV16" s="20">
        <v>44488</v>
      </c>
      <c r="AW16" s="20">
        <v>44847</v>
      </c>
      <c r="AX16" s="13" t="s">
        <v>119</v>
      </c>
    </row>
    <row r="17" spans="1:50" ht="120" customHeight="1" x14ac:dyDescent="0.25">
      <c r="A17" s="12">
        <v>14</v>
      </c>
      <c r="B17" s="13">
        <v>263</v>
      </c>
      <c r="C17" s="14" t="s">
        <v>63</v>
      </c>
      <c r="D17" s="13">
        <v>56</v>
      </c>
      <c r="E17" s="14" t="s">
        <v>28</v>
      </c>
      <c r="F17" s="14">
        <v>3</v>
      </c>
      <c r="G17" s="15" t="s">
        <v>125</v>
      </c>
      <c r="H17" s="16" t="s">
        <v>70</v>
      </c>
      <c r="I17" s="16" t="s">
        <v>105</v>
      </c>
      <c r="J17" s="16" t="s">
        <v>106</v>
      </c>
      <c r="K17" s="16" t="s">
        <v>107</v>
      </c>
      <c r="L17" s="17"/>
      <c r="M17" s="17"/>
      <c r="N17" s="17"/>
      <c r="O17" s="17"/>
      <c r="P17" s="17"/>
      <c r="Q17" s="17"/>
      <c r="R17" s="17"/>
      <c r="S17" s="17"/>
      <c r="T17" s="17"/>
      <c r="U17" s="17"/>
      <c r="V17" s="17"/>
      <c r="W17" s="17"/>
      <c r="X17" s="18"/>
      <c r="Y17" s="17"/>
      <c r="Z17" s="17"/>
      <c r="AA17" s="18"/>
      <c r="AB17" s="17"/>
      <c r="AC17" s="17"/>
      <c r="AD17" s="18"/>
      <c r="AE17" s="17"/>
      <c r="AF17" s="17" t="s">
        <v>23</v>
      </c>
      <c r="AG17" s="18" t="s">
        <v>156</v>
      </c>
      <c r="AH17" s="17">
        <f>1/6</f>
        <v>0.16666666666666666</v>
      </c>
      <c r="AI17" s="17" t="s">
        <v>23</v>
      </c>
      <c r="AJ17" s="18" t="s">
        <v>166</v>
      </c>
      <c r="AK17" s="17">
        <f>2/6</f>
        <v>0.33333333333333331</v>
      </c>
      <c r="AL17" s="17" t="s">
        <v>23</v>
      </c>
      <c r="AM17" s="18" t="s">
        <v>196</v>
      </c>
      <c r="AN17" s="17">
        <f>4/6</f>
        <v>0.66666666666666663</v>
      </c>
      <c r="AO17" s="17" t="s">
        <v>23</v>
      </c>
      <c r="AP17" s="18" t="s">
        <v>227</v>
      </c>
      <c r="AQ17" s="17">
        <f>5/6</f>
        <v>0.83333333333333337</v>
      </c>
      <c r="AR17" s="17" t="s">
        <v>23</v>
      </c>
      <c r="AS17" s="18" t="s">
        <v>237</v>
      </c>
      <c r="AT17" s="17">
        <f>6/6</f>
        <v>1</v>
      </c>
      <c r="AU17" s="17" t="s">
        <v>24</v>
      </c>
      <c r="AV17" s="20">
        <v>44488</v>
      </c>
      <c r="AW17" s="20">
        <v>44847</v>
      </c>
      <c r="AX17" s="13" t="s">
        <v>30</v>
      </c>
    </row>
    <row r="18" spans="1:50" ht="120" customHeight="1" x14ac:dyDescent="0.25">
      <c r="A18" s="12">
        <v>15</v>
      </c>
      <c r="B18" s="13">
        <v>263</v>
      </c>
      <c r="C18" s="14" t="s">
        <v>63</v>
      </c>
      <c r="D18" s="13">
        <v>56</v>
      </c>
      <c r="E18" s="14" t="s">
        <v>64</v>
      </c>
      <c r="F18" s="14">
        <v>1</v>
      </c>
      <c r="G18" s="15" t="s">
        <v>155</v>
      </c>
      <c r="H18" s="16" t="s">
        <v>71</v>
      </c>
      <c r="I18" s="16" t="s">
        <v>105</v>
      </c>
      <c r="J18" s="16" t="s">
        <v>106</v>
      </c>
      <c r="K18" s="16" t="s">
        <v>107</v>
      </c>
      <c r="L18" s="17"/>
      <c r="M18" s="17"/>
      <c r="N18" s="17"/>
      <c r="O18" s="17"/>
      <c r="P18" s="17"/>
      <c r="Q18" s="17"/>
      <c r="R18" s="17"/>
      <c r="S18" s="17"/>
      <c r="T18" s="17"/>
      <c r="U18" s="17"/>
      <c r="V18" s="17"/>
      <c r="W18" s="17"/>
      <c r="X18" s="18"/>
      <c r="Y18" s="17"/>
      <c r="Z18" s="17"/>
      <c r="AA18" s="18"/>
      <c r="AB18" s="17"/>
      <c r="AC18" s="17"/>
      <c r="AD18" s="18"/>
      <c r="AE18" s="17"/>
      <c r="AF18" s="17" t="s">
        <v>23</v>
      </c>
      <c r="AG18" s="18" t="s">
        <v>154</v>
      </c>
      <c r="AH18" s="17">
        <f t="shared" ref="AH18:AH19" si="0">1/6</f>
        <v>0.16666666666666666</v>
      </c>
      <c r="AI18" s="17" t="s">
        <v>23</v>
      </c>
      <c r="AJ18" s="18" t="s">
        <v>166</v>
      </c>
      <c r="AK18" s="17">
        <f>2/6</f>
        <v>0.33333333333333331</v>
      </c>
      <c r="AL18" s="17" t="s">
        <v>23</v>
      </c>
      <c r="AM18" s="18" t="s">
        <v>196</v>
      </c>
      <c r="AN18" s="17">
        <f t="shared" ref="AN18:AN19" si="1">4/6</f>
        <v>0.66666666666666663</v>
      </c>
      <c r="AO18" s="17" t="s">
        <v>23</v>
      </c>
      <c r="AP18" s="18" t="s">
        <v>227</v>
      </c>
      <c r="AQ18" s="17">
        <f>5/6</f>
        <v>0.83333333333333337</v>
      </c>
      <c r="AR18" s="17" t="s">
        <v>23</v>
      </c>
      <c r="AS18" s="18" t="s">
        <v>237</v>
      </c>
      <c r="AT18" s="17">
        <f>6/6</f>
        <v>1</v>
      </c>
      <c r="AU18" s="17" t="s">
        <v>24</v>
      </c>
      <c r="AV18" s="20">
        <v>44488</v>
      </c>
      <c r="AW18" s="20">
        <v>44847</v>
      </c>
      <c r="AX18" s="13" t="s">
        <v>30</v>
      </c>
    </row>
    <row r="19" spans="1:50" ht="120" customHeight="1" x14ac:dyDescent="0.25">
      <c r="A19" s="12">
        <v>16</v>
      </c>
      <c r="B19" s="13">
        <v>263</v>
      </c>
      <c r="C19" s="14" t="s">
        <v>63</v>
      </c>
      <c r="D19" s="13">
        <v>56</v>
      </c>
      <c r="E19" s="14" t="s">
        <v>29</v>
      </c>
      <c r="F19" s="14">
        <v>1</v>
      </c>
      <c r="G19" s="15" t="s">
        <v>126</v>
      </c>
      <c r="H19" s="16" t="s">
        <v>72</v>
      </c>
      <c r="I19" s="16" t="s">
        <v>105</v>
      </c>
      <c r="J19" s="16" t="s">
        <v>106</v>
      </c>
      <c r="K19" s="16" t="s">
        <v>107</v>
      </c>
      <c r="L19" s="17"/>
      <c r="M19" s="17"/>
      <c r="N19" s="17"/>
      <c r="O19" s="17"/>
      <c r="P19" s="17"/>
      <c r="Q19" s="17"/>
      <c r="R19" s="17"/>
      <c r="S19" s="17"/>
      <c r="T19" s="17"/>
      <c r="U19" s="17"/>
      <c r="V19" s="17"/>
      <c r="W19" s="17"/>
      <c r="X19" s="18"/>
      <c r="Y19" s="17"/>
      <c r="Z19" s="17"/>
      <c r="AA19" s="18"/>
      <c r="AB19" s="17"/>
      <c r="AC19" s="17"/>
      <c r="AD19" s="18"/>
      <c r="AE19" s="17"/>
      <c r="AF19" s="17" t="s">
        <v>23</v>
      </c>
      <c r="AG19" s="18" t="s">
        <v>157</v>
      </c>
      <c r="AH19" s="17">
        <f t="shared" si="0"/>
        <v>0.16666666666666666</v>
      </c>
      <c r="AI19" s="17" t="s">
        <v>23</v>
      </c>
      <c r="AJ19" s="18" t="s">
        <v>167</v>
      </c>
      <c r="AK19" s="17">
        <f>2/6</f>
        <v>0.33333333333333331</v>
      </c>
      <c r="AL19" s="17" t="s">
        <v>23</v>
      </c>
      <c r="AM19" s="18" t="s">
        <v>197</v>
      </c>
      <c r="AN19" s="17">
        <f t="shared" si="1"/>
        <v>0.66666666666666663</v>
      </c>
      <c r="AO19" s="17" t="s">
        <v>23</v>
      </c>
      <c r="AP19" s="18" t="s">
        <v>227</v>
      </c>
      <c r="AQ19" s="17">
        <f>5/6</f>
        <v>0.83333333333333337</v>
      </c>
      <c r="AR19" s="17" t="s">
        <v>23</v>
      </c>
      <c r="AS19" s="18" t="s">
        <v>237</v>
      </c>
      <c r="AT19" s="17">
        <f>6/6</f>
        <v>1</v>
      </c>
      <c r="AU19" s="17" t="s">
        <v>24</v>
      </c>
      <c r="AV19" s="20">
        <v>44488</v>
      </c>
      <c r="AW19" s="20">
        <v>44847</v>
      </c>
      <c r="AX19" s="13" t="s">
        <v>30</v>
      </c>
    </row>
    <row r="20" spans="1:50" ht="189" customHeight="1" x14ac:dyDescent="0.25">
      <c r="A20" s="12">
        <v>17</v>
      </c>
      <c r="B20" s="13">
        <v>263</v>
      </c>
      <c r="C20" s="14" t="s">
        <v>63</v>
      </c>
      <c r="D20" s="13">
        <v>56</v>
      </c>
      <c r="E20" s="14" t="s">
        <v>27</v>
      </c>
      <c r="F20" s="14">
        <v>2</v>
      </c>
      <c r="G20" s="15" t="s">
        <v>127</v>
      </c>
      <c r="H20" s="16" t="s">
        <v>73</v>
      </c>
      <c r="I20" s="16" t="s">
        <v>158</v>
      </c>
      <c r="J20" s="16" t="s">
        <v>108</v>
      </c>
      <c r="K20" s="16" t="s">
        <v>109</v>
      </c>
      <c r="L20" s="17"/>
      <c r="M20" s="17"/>
      <c r="N20" s="17"/>
      <c r="O20" s="17"/>
      <c r="P20" s="17"/>
      <c r="Q20" s="17"/>
      <c r="R20" s="17"/>
      <c r="S20" s="17"/>
      <c r="T20" s="17"/>
      <c r="U20" s="17"/>
      <c r="V20" s="17"/>
      <c r="W20" s="17"/>
      <c r="X20" s="18"/>
      <c r="Y20" s="17"/>
      <c r="Z20" s="17"/>
      <c r="AA20" s="18"/>
      <c r="AB20" s="17"/>
      <c r="AC20" s="17"/>
      <c r="AD20" s="18"/>
      <c r="AE20" s="17"/>
      <c r="AF20" s="17" t="s">
        <v>23</v>
      </c>
      <c r="AG20" s="18" t="s">
        <v>159</v>
      </c>
      <c r="AH20" s="17">
        <v>0.15</v>
      </c>
      <c r="AI20" s="17" t="s">
        <v>23</v>
      </c>
      <c r="AJ20" s="18"/>
      <c r="AK20" s="17"/>
      <c r="AL20" s="17" t="s">
        <v>23</v>
      </c>
      <c r="AM20" s="18" t="s">
        <v>195</v>
      </c>
      <c r="AN20" s="17">
        <f>15%+5%+(1/4)*80%</f>
        <v>0.4</v>
      </c>
      <c r="AO20" s="17" t="s">
        <v>23</v>
      </c>
      <c r="AP20" s="18" t="s">
        <v>225</v>
      </c>
      <c r="AQ20" s="17">
        <f>15%+5%+(3/4)*80%</f>
        <v>0.8</v>
      </c>
      <c r="AR20" s="17" t="s">
        <v>23</v>
      </c>
      <c r="AS20" s="18" t="s">
        <v>241</v>
      </c>
      <c r="AT20" s="17">
        <f>15%+5%+(4/4)*80%</f>
        <v>1</v>
      </c>
      <c r="AU20" s="17" t="s">
        <v>24</v>
      </c>
      <c r="AV20" s="20">
        <v>44488</v>
      </c>
      <c r="AW20" s="20">
        <v>44852</v>
      </c>
      <c r="AX20" s="13" t="s">
        <v>120</v>
      </c>
    </row>
    <row r="21" spans="1:50" ht="312" customHeight="1" x14ac:dyDescent="0.25">
      <c r="A21" s="12">
        <v>18</v>
      </c>
      <c r="B21" s="13">
        <v>263</v>
      </c>
      <c r="C21" s="14" t="s">
        <v>63</v>
      </c>
      <c r="D21" s="13">
        <v>56</v>
      </c>
      <c r="E21" s="14" t="s">
        <v>31</v>
      </c>
      <c r="F21" s="14">
        <v>1</v>
      </c>
      <c r="G21" s="15" t="s">
        <v>128</v>
      </c>
      <c r="H21" s="16" t="s">
        <v>74</v>
      </c>
      <c r="I21" s="16" t="s">
        <v>110</v>
      </c>
      <c r="J21" s="16" t="s">
        <v>111</v>
      </c>
      <c r="K21" s="16" t="s">
        <v>112</v>
      </c>
      <c r="L21" s="17"/>
      <c r="M21" s="17"/>
      <c r="N21" s="17"/>
      <c r="O21" s="17"/>
      <c r="P21" s="17"/>
      <c r="Q21" s="17"/>
      <c r="R21" s="17"/>
      <c r="S21" s="17"/>
      <c r="T21" s="17"/>
      <c r="U21" s="17"/>
      <c r="V21" s="17"/>
      <c r="W21" s="17"/>
      <c r="X21" s="18"/>
      <c r="Y21" s="17"/>
      <c r="Z21" s="17"/>
      <c r="AA21" s="18"/>
      <c r="AB21" s="17"/>
      <c r="AC21" s="17"/>
      <c r="AD21" s="18"/>
      <c r="AE21" s="17"/>
      <c r="AF21" s="17" t="s">
        <v>23</v>
      </c>
      <c r="AG21" s="18" t="s">
        <v>146</v>
      </c>
      <c r="AH21" s="17">
        <v>0.5</v>
      </c>
      <c r="AI21" s="17" t="s">
        <v>23</v>
      </c>
      <c r="AJ21" s="18" t="s">
        <v>165</v>
      </c>
      <c r="AK21" s="17">
        <v>1</v>
      </c>
      <c r="AL21" s="17" t="s">
        <v>24</v>
      </c>
      <c r="AM21" s="18"/>
      <c r="AN21" s="17">
        <v>1</v>
      </c>
      <c r="AO21" s="17" t="s">
        <v>24</v>
      </c>
      <c r="AP21" s="18"/>
      <c r="AQ21" s="17">
        <v>1</v>
      </c>
      <c r="AR21" s="17" t="s">
        <v>24</v>
      </c>
      <c r="AS21" s="18"/>
      <c r="AT21" s="17">
        <v>1</v>
      </c>
      <c r="AU21" s="17" t="s">
        <v>24</v>
      </c>
      <c r="AV21" s="20">
        <v>44488</v>
      </c>
      <c r="AW21" s="20">
        <v>44650</v>
      </c>
      <c r="AX21" s="13" t="s">
        <v>121</v>
      </c>
    </row>
    <row r="22" spans="1:50" ht="288.60000000000002" customHeight="1" x14ac:dyDescent="0.25">
      <c r="A22" s="12">
        <v>19</v>
      </c>
      <c r="B22" s="13">
        <v>263</v>
      </c>
      <c r="C22" s="14" t="s">
        <v>178</v>
      </c>
      <c r="D22" s="13">
        <v>55</v>
      </c>
      <c r="E22" s="14" t="s">
        <v>179</v>
      </c>
      <c r="F22" s="14">
        <v>1</v>
      </c>
      <c r="G22" s="15" t="s">
        <v>193</v>
      </c>
      <c r="H22" s="16" t="s">
        <v>181</v>
      </c>
      <c r="I22" s="16" t="s">
        <v>184</v>
      </c>
      <c r="J22" s="16" t="s">
        <v>186</v>
      </c>
      <c r="K22" s="16" t="s">
        <v>187</v>
      </c>
      <c r="L22" s="17"/>
      <c r="M22" s="17"/>
      <c r="N22" s="17"/>
      <c r="O22" s="17"/>
      <c r="P22" s="17"/>
      <c r="Q22" s="17"/>
      <c r="R22" s="17"/>
      <c r="S22" s="17"/>
      <c r="T22" s="17"/>
      <c r="U22" s="17"/>
      <c r="V22" s="17"/>
      <c r="W22" s="17"/>
      <c r="X22" s="18"/>
      <c r="Y22" s="17"/>
      <c r="Z22" s="17"/>
      <c r="AA22" s="18"/>
      <c r="AB22" s="17"/>
      <c r="AC22" s="17"/>
      <c r="AD22" s="18"/>
      <c r="AE22" s="17"/>
      <c r="AF22" s="17"/>
      <c r="AG22" s="18"/>
      <c r="AH22" s="17"/>
      <c r="AI22" s="17"/>
      <c r="AJ22" s="17" t="s">
        <v>21</v>
      </c>
      <c r="AK22" s="17"/>
      <c r="AL22" s="17" t="s">
        <v>23</v>
      </c>
      <c r="AM22" s="18" t="s">
        <v>199</v>
      </c>
      <c r="AN22" s="17">
        <v>0.7</v>
      </c>
      <c r="AO22" s="17" t="s">
        <v>23</v>
      </c>
      <c r="AP22" s="18" t="s">
        <v>230</v>
      </c>
      <c r="AQ22" s="17">
        <v>0.75</v>
      </c>
      <c r="AR22" s="17" t="s">
        <v>23</v>
      </c>
      <c r="AS22" s="18" t="s">
        <v>242</v>
      </c>
      <c r="AT22" s="17">
        <v>1</v>
      </c>
      <c r="AU22" s="17" t="s">
        <v>24</v>
      </c>
      <c r="AV22" s="20">
        <v>44649</v>
      </c>
      <c r="AW22" s="20">
        <v>45013</v>
      </c>
      <c r="AX22" s="13" t="s">
        <v>191</v>
      </c>
    </row>
    <row r="23" spans="1:50" ht="150" customHeight="1" x14ac:dyDescent="0.25">
      <c r="A23" s="21">
        <v>20</v>
      </c>
      <c r="B23" s="22">
        <v>263</v>
      </c>
      <c r="C23" s="23" t="s">
        <v>178</v>
      </c>
      <c r="D23" s="22">
        <v>55</v>
      </c>
      <c r="E23" s="23" t="s">
        <v>180</v>
      </c>
      <c r="F23" s="23">
        <v>1</v>
      </c>
      <c r="G23" s="24" t="s">
        <v>194</v>
      </c>
      <c r="H23" s="25" t="s">
        <v>182</v>
      </c>
      <c r="I23" s="25" t="s">
        <v>185</v>
      </c>
      <c r="J23" s="25" t="s">
        <v>188</v>
      </c>
      <c r="K23" s="25" t="s">
        <v>189</v>
      </c>
      <c r="L23" s="26"/>
      <c r="M23" s="26"/>
      <c r="N23" s="26"/>
      <c r="O23" s="26"/>
      <c r="P23" s="26"/>
      <c r="Q23" s="26"/>
      <c r="R23" s="26"/>
      <c r="S23" s="26"/>
      <c r="T23" s="26"/>
      <c r="U23" s="26"/>
      <c r="V23" s="26"/>
      <c r="W23" s="26"/>
      <c r="X23" s="27"/>
      <c r="Y23" s="26"/>
      <c r="Z23" s="26"/>
      <c r="AA23" s="27"/>
      <c r="AB23" s="26"/>
      <c r="AC23" s="26"/>
      <c r="AD23" s="27"/>
      <c r="AE23" s="26"/>
      <c r="AF23" s="26"/>
      <c r="AG23" s="27"/>
      <c r="AH23" s="26"/>
      <c r="AI23" s="26"/>
      <c r="AJ23" s="27"/>
      <c r="AK23" s="26"/>
      <c r="AL23" s="26"/>
      <c r="AM23" s="27" t="s">
        <v>198</v>
      </c>
      <c r="AN23" s="26">
        <v>0.1</v>
      </c>
      <c r="AO23" s="26" t="s">
        <v>23</v>
      </c>
      <c r="AP23" s="26" t="s">
        <v>21</v>
      </c>
      <c r="AQ23" s="26"/>
      <c r="AR23" s="26" t="s">
        <v>23</v>
      </c>
      <c r="AS23" s="26" t="s">
        <v>21</v>
      </c>
      <c r="AT23" s="26"/>
      <c r="AU23" s="26" t="s">
        <v>23</v>
      </c>
      <c r="AV23" s="28">
        <v>44649</v>
      </c>
      <c r="AW23" s="28">
        <v>45013</v>
      </c>
      <c r="AX23" s="22" t="s">
        <v>192</v>
      </c>
    </row>
    <row r="24" spans="1:50" ht="152.44999999999999" customHeight="1" x14ac:dyDescent="0.25">
      <c r="A24" s="21">
        <v>21</v>
      </c>
      <c r="B24" s="22">
        <v>263</v>
      </c>
      <c r="C24" s="23" t="s">
        <v>178</v>
      </c>
      <c r="D24" s="22">
        <v>55</v>
      </c>
      <c r="E24" s="23" t="s">
        <v>180</v>
      </c>
      <c r="F24" s="23">
        <v>2</v>
      </c>
      <c r="G24" s="24" t="s">
        <v>194</v>
      </c>
      <c r="H24" s="25" t="s">
        <v>183</v>
      </c>
      <c r="I24" s="25" t="s">
        <v>185</v>
      </c>
      <c r="J24" s="25" t="s">
        <v>188</v>
      </c>
      <c r="K24" s="25" t="s">
        <v>190</v>
      </c>
      <c r="L24" s="26"/>
      <c r="M24" s="26"/>
      <c r="N24" s="26"/>
      <c r="O24" s="26"/>
      <c r="P24" s="26"/>
      <c r="Q24" s="26"/>
      <c r="R24" s="26"/>
      <c r="S24" s="26"/>
      <c r="T24" s="26"/>
      <c r="U24" s="26"/>
      <c r="V24" s="26"/>
      <c r="W24" s="26"/>
      <c r="X24" s="27"/>
      <c r="Y24" s="26"/>
      <c r="Z24" s="26"/>
      <c r="AA24" s="27"/>
      <c r="AB24" s="26"/>
      <c r="AC24" s="26"/>
      <c r="AD24" s="27"/>
      <c r="AE24" s="26"/>
      <c r="AF24" s="26"/>
      <c r="AG24" s="27"/>
      <c r="AH24" s="26"/>
      <c r="AI24" s="26"/>
      <c r="AJ24" s="27"/>
      <c r="AK24" s="26"/>
      <c r="AL24" s="26"/>
      <c r="AM24" s="26" t="s">
        <v>21</v>
      </c>
      <c r="AN24" s="26"/>
      <c r="AO24" s="26" t="s">
        <v>23</v>
      </c>
      <c r="AP24" s="26" t="s">
        <v>21</v>
      </c>
      <c r="AQ24" s="26"/>
      <c r="AR24" s="26" t="s">
        <v>23</v>
      </c>
      <c r="AS24" s="27" t="s">
        <v>245</v>
      </c>
      <c r="AT24" s="26"/>
      <c r="AU24" s="26" t="s">
        <v>23</v>
      </c>
      <c r="AV24" s="28">
        <v>44649</v>
      </c>
      <c r="AW24" s="28">
        <v>45013</v>
      </c>
      <c r="AX24" s="22" t="s">
        <v>192</v>
      </c>
    </row>
    <row r="25" spans="1:50" ht="152.44999999999999" customHeight="1" x14ac:dyDescent="0.25">
      <c r="A25" s="12">
        <v>22</v>
      </c>
      <c r="B25" s="13">
        <v>263</v>
      </c>
      <c r="C25" s="14" t="s">
        <v>178</v>
      </c>
      <c r="D25" s="13">
        <v>60</v>
      </c>
      <c r="E25" s="14" t="s">
        <v>27</v>
      </c>
      <c r="F25" s="14">
        <v>1</v>
      </c>
      <c r="G25" s="15" t="s">
        <v>223</v>
      </c>
      <c r="H25" s="16" t="s">
        <v>206</v>
      </c>
      <c r="I25" s="16" t="s">
        <v>208</v>
      </c>
      <c r="J25" s="16" t="s">
        <v>212</v>
      </c>
      <c r="K25" s="16" t="s">
        <v>213</v>
      </c>
      <c r="L25" s="17"/>
      <c r="M25" s="17"/>
      <c r="N25" s="17"/>
      <c r="O25" s="17"/>
      <c r="P25" s="17"/>
      <c r="Q25" s="17"/>
      <c r="R25" s="17"/>
      <c r="S25" s="17"/>
      <c r="T25" s="17"/>
      <c r="U25" s="17"/>
      <c r="V25" s="17"/>
      <c r="W25" s="17"/>
      <c r="X25" s="18"/>
      <c r="Y25" s="17"/>
      <c r="Z25" s="17"/>
      <c r="AA25" s="18"/>
      <c r="AB25" s="17"/>
      <c r="AC25" s="17"/>
      <c r="AD25" s="18"/>
      <c r="AE25" s="17"/>
      <c r="AF25" s="17"/>
      <c r="AG25" s="18"/>
      <c r="AH25" s="17"/>
      <c r="AI25" s="17"/>
      <c r="AJ25" s="18"/>
      <c r="AK25" s="17"/>
      <c r="AL25" s="17"/>
      <c r="AM25" s="17"/>
      <c r="AN25" s="17"/>
      <c r="AO25" s="17"/>
      <c r="AP25" s="17" t="s">
        <v>21</v>
      </c>
      <c r="AQ25" s="17"/>
      <c r="AR25" s="17" t="s">
        <v>23</v>
      </c>
      <c r="AS25" s="18" t="s">
        <v>243</v>
      </c>
      <c r="AT25" s="17">
        <v>1</v>
      </c>
      <c r="AU25" s="17" t="s">
        <v>24</v>
      </c>
      <c r="AV25" s="20">
        <v>44799</v>
      </c>
      <c r="AW25" s="20">
        <v>45016</v>
      </c>
      <c r="AX25" s="13" t="s">
        <v>220</v>
      </c>
    </row>
    <row r="26" spans="1:50" ht="216.6" customHeight="1" x14ac:dyDescent="0.25">
      <c r="A26" s="12">
        <v>23</v>
      </c>
      <c r="B26" s="13">
        <v>263</v>
      </c>
      <c r="C26" s="14" t="s">
        <v>178</v>
      </c>
      <c r="D26" s="13">
        <v>60</v>
      </c>
      <c r="E26" s="14" t="s">
        <v>27</v>
      </c>
      <c r="F26" s="14">
        <v>2</v>
      </c>
      <c r="G26" s="15" t="s">
        <v>223</v>
      </c>
      <c r="H26" s="16" t="s">
        <v>206</v>
      </c>
      <c r="I26" s="16" t="s">
        <v>209</v>
      </c>
      <c r="J26" s="16" t="s">
        <v>214</v>
      </c>
      <c r="K26" s="16" t="s">
        <v>215</v>
      </c>
      <c r="L26" s="17"/>
      <c r="M26" s="17"/>
      <c r="N26" s="17"/>
      <c r="O26" s="17"/>
      <c r="P26" s="17"/>
      <c r="Q26" s="17"/>
      <c r="R26" s="17"/>
      <c r="S26" s="17"/>
      <c r="T26" s="17"/>
      <c r="U26" s="17"/>
      <c r="V26" s="17"/>
      <c r="W26" s="17"/>
      <c r="X26" s="18"/>
      <c r="Y26" s="17"/>
      <c r="Z26" s="17"/>
      <c r="AA26" s="18"/>
      <c r="AB26" s="17"/>
      <c r="AC26" s="17"/>
      <c r="AD26" s="18"/>
      <c r="AE26" s="17"/>
      <c r="AF26" s="17"/>
      <c r="AG26" s="18"/>
      <c r="AH26" s="17"/>
      <c r="AI26" s="17"/>
      <c r="AJ26" s="18"/>
      <c r="AK26" s="17"/>
      <c r="AL26" s="17"/>
      <c r="AM26" s="17"/>
      <c r="AN26" s="17"/>
      <c r="AO26" s="17"/>
      <c r="AP26" s="18" t="s">
        <v>238</v>
      </c>
      <c r="AQ26" s="17">
        <f>1/2</f>
        <v>0.5</v>
      </c>
      <c r="AR26" s="17" t="s">
        <v>23</v>
      </c>
      <c r="AS26" s="18" t="s">
        <v>239</v>
      </c>
      <c r="AT26" s="17">
        <f>2/2</f>
        <v>1</v>
      </c>
      <c r="AU26" s="17" t="s">
        <v>24</v>
      </c>
      <c r="AV26" s="20">
        <v>44799</v>
      </c>
      <c r="AW26" s="20">
        <v>44926</v>
      </c>
      <c r="AX26" s="13" t="s">
        <v>221</v>
      </c>
    </row>
    <row r="27" spans="1:50" ht="152.44999999999999" customHeight="1" x14ac:dyDescent="0.25">
      <c r="A27" s="21">
        <v>24</v>
      </c>
      <c r="B27" s="22">
        <v>263</v>
      </c>
      <c r="C27" s="23" t="s">
        <v>178</v>
      </c>
      <c r="D27" s="22">
        <v>60</v>
      </c>
      <c r="E27" s="23" t="s">
        <v>27</v>
      </c>
      <c r="F27" s="23">
        <v>3</v>
      </c>
      <c r="G27" s="24" t="s">
        <v>223</v>
      </c>
      <c r="H27" s="25" t="s">
        <v>206</v>
      </c>
      <c r="I27" s="25" t="s">
        <v>210</v>
      </c>
      <c r="J27" s="25" t="s">
        <v>216</v>
      </c>
      <c r="K27" s="25" t="s">
        <v>217</v>
      </c>
      <c r="L27" s="26"/>
      <c r="M27" s="26"/>
      <c r="N27" s="26"/>
      <c r="O27" s="26"/>
      <c r="P27" s="26"/>
      <c r="Q27" s="26"/>
      <c r="R27" s="26"/>
      <c r="S27" s="26"/>
      <c r="T27" s="26"/>
      <c r="U27" s="26"/>
      <c r="V27" s="26"/>
      <c r="W27" s="26"/>
      <c r="X27" s="27"/>
      <c r="Y27" s="26"/>
      <c r="Z27" s="26"/>
      <c r="AA27" s="27"/>
      <c r="AB27" s="26"/>
      <c r="AC27" s="26"/>
      <c r="AD27" s="27"/>
      <c r="AE27" s="26"/>
      <c r="AF27" s="26"/>
      <c r="AG27" s="27"/>
      <c r="AH27" s="26"/>
      <c r="AI27" s="26"/>
      <c r="AJ27" s="27"/>
      <c r="AK27" s="26"/>
      <c r="AL27" s="26"/>
      <c r="AM27" s="27"/>
      <c r="AN27" s="26"/>
      <c r="AO27" s="26"/>
      <c r="AP27" s="26" t="s">
        <v>21</v>
      </c>
      <c r="AQ27" s="26"/>
      <c r="AR27" s="26" t="s">
        <v>23</v>
      </c>
      <c r="AS27" s="26" t="s">
        <v>21</v>
      </c>
      <c r="AT27" s="26"/>
      <c r="AU27" s="26" t="s">
        <v>23</v>
      </c>
      <c r="AV27" s="28">
        <v>44799</v>
      </c>
      <c r="AW27" s="28">
        <v>45016</v>
      </c>
      <c r="AX27" s="22" t="s">
        <v>222</v>
      </c>
    </row>
    <row r="28" spans="1:50" ht="160.15" customHeight="1" x14ac:dyDescent="0.25">
      <c r="A28" s="12">
        <v>25</v>
      </c>
      <c r="B28" s="13">
        <v>263</v>
      </c>
      <c r="C28" s="14" t="s">
        <v>178</v>
      </c>
      <c r="D28" s="13">
        <v>60</v>
      </c>
      <c r="E28" s="14" t="s">
        <v>205</v>
      </c>
      <c r="F28" s="14">
        <v>1</v>
      </c>
      <c r="G28" s="15" t="s">
        <v>232</v>
      </c>
      <c r="H28" s="16" t="s">
        <v>207</v>
      </c>
      <c r="I28" s="16" t="s">
        <v>211</v>
      </c>
      <c r="J28" s="16" t="s">
        <v>218</v>
      </c>
      <c r="K28" s="16" t="s">
        <v>219</v>
      </c>
      <c r="L28" s="17"/>
      <c r="M28" s="17"/>
      <c r="N28" s="17"/>
      <c r="O28" s="17"/>
      <c r="P28" s="17"/>
      <c r="Q28" s="17"/>
      <c r="R28" s="17"/>
      <c r="S28" s="17"/>
      <c r="T28" s="17"/>
      <c r="U28" s="17"/>
      <c r="V28" s="17"/>
      <c r="W28" s="17"/>
      <c r="X28" s="18"/>
      <c r="Y28" s="17"/>
      <c r="Z28" s="17"/>
      <c r="AA28" s="18"/>
      <c r="AB28" s="17"/>
      <c r="AC28" s="17"/>
      <c r="AD28" s="18"/>
      <c r="AE28" s="17"/>
      <c r="AF28" s="17"/>
      <c r="AG28" s="18"/>
      <c r="AH28" s="17"/>
      <c r="AI28" s="17"/>
      <c r="AJ28" s="18"/>
      <c r="AK28" s="17"/>
      <c r="AL28" s="17"/>
      <c r="AM28" s="17"/>
      <c r="AN28" s="17"/>
      <c r="AO28" s="17"/>
      <c r="AP28" s="18" t="s">
        <v>226</v>
      </c>
      <c r="AQ28" s="17">
        <v>0.7</v>
      </c>
      <c r="AR28" s="17" t="s">
        <v>23</v>
      </c>
      <c r="AS28" s="18" t="s">
        <v>244</v>
      </c>
      <c r="AT28" s="17">
        <v>1</v>
      </c>
      <c r="AU28" s="17" t="s">
        <v>24</v>
      </c>
      <c r="AV28" s="20">
        <v>44799</v>
      </c>
      <c r="AW28" s="20">
        <v>44895</v>
      </c>
      <c r="AX28" s="13" t="s">
        <v>236</v>
      </c>
    </row>
  </sheetData>
  <autoFilter ref="A3:AX28"/>
  <mergeCells count="1">
    <mergeCell ref="B2:AW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80" zoomScaleNormal="80" workbookViewId="0"/>
  </sheetViews>
  <sheetFormatPr baseColWidth="10" defaultRowHeight="15" x14ac:dyDescent="0.25"/>
  <cols>
    <col min="1" max="1" width="24.7109375" customWidth="1"/>
    <col min="2" max="2" width="11.7109375" bestFit="1" customWidth="1"/>
    <col min="3" max="3" width="3" bestFit="1" customWidth="1"/>
    <col min="4" max="4" width="25.140625" bestFit="1" customWidth="1"/>
    <col min="5" max="5" width="25.140625" customWidth="1"/>
    <col min="6" max="8" width="12.28515625" bestFit="1" customWidth="1"/>
  </cols>
  <sheetData>
    <row r="1" spans="1:7" x14ac:dyDescent="0.25">
      <c r="A1" s="31" t="s">
        <v>33</v>
      </c>
    </row>
    <row r="2" spans="1:7" x14ac:dyDescent="0.25">
      <c r="D2" t="s">
        <v>24</v>
      </c>
      <c r="E2" t="s">
        <v>23</v>
      </c>
      <c r="F2" s="29" t="s">
        <v>34</v>
      </c>
      <c r="G2" s="32" t="s">
        <v>35</v>
      </c>
    </row>
    <row r="3" spans="1:7" x14ac:dyDescent="0.25">
      <c r="A3" t="s">
        <v>22</v>
      </c>
      <c r="B3" t="s">
        <v>63</v>
      </c>
      <c r="C3">
        <v>56</v>
      </c>
      <c r="D3">
        <v>8</v>
      </c>
      <c r="F3">
        <v>8</v>
      </c>
      <c r="G3" t="str">
        <f>IF(COUNT(D3:E3)&gt;1,1,"")</f>
        <v/>
      </c>
    </row>
    <row r="4" spans="1:7" x14ac:dyDescent="0.25">
      <c r="A4" t="s">
        <v>26</v>
      </c>
      <c r="B4" t="s">
        <v>63</v>
      </c>
      <c r="C4">
        <v>56</v>
      </c>
      <c r="D4">
        <v>3</v>
      </c>
      <c r="F4">
        <v>3</v>
      </c>
      <c r="G4" t="str">
        <f t="shared" ref="G4:G13" si="0">IF(COUNT(D4:E4)&gt;1,1,"")</f>
        <v/>
      </c>
    </row>
    <row r="5" spans="1:7" x14ac:dyDescent="0.25">
      <c r="A5" t="s">
        <v>28</v>
      </c>
      <c r="B5" t="s">
        <v>63</v>
      </c>
      <c r="C5">
        <v>56</v>
      </c>
      <c r="D5">
        <v>3</v>
      </c>
      <c r="F5">
        <v>3</v>
      </c>
      <c r="G5" t="str">
        <f t="shared" si="0"/>
        <v/>
      </c>
    </row>
    <row r="6" spans="1:7" x14ac:dyDescent="0.25">
      <c r="A6" t="s">
        <v>64</v>
      </c>
      <c r="B6" t="s">
        <v>63</v>
      </c>
      <c r="C6">
        <v>56</v>
      </c>
      <c r="D6">
        <v>1</v>
      </c>
      <c r="F6">
        <v>1</v>
      </c>
      <c r="G6" t="str">
        <f t="shared" si="0"/>
        <v/>
      </c>
    </row>
    <row r="7" spans="1:7" x14ac:dyDescent="0.25">
      <c r="A7" t="s">
        <v>29</v>
      </c>
      <c r="B7" t="s">
        <v>63</v>
      </c>
      <c r="C7">
        <v>56</v>
      </c>
      <c r="D7">
        <v>1</v>
      </c>
      <c r="F7">
        <v>1</v>
      </c>
      <c r="G7" t="str">
        <f t="shared" si="0"/>
        <v/>
      </c>
    </row>
    <row r="8" spans="1:7" x14ac:dyDescent="0.25">
      <c r="A8" t="s">
        <v>179</v>
      </c>
      <c r="B8" t="s">
        <v>178</v>
      </c>
      <c r="C8">
        <v>55</v>
      </c>
      <c r="D8">
        <v>1</v>
      </c>
      <c r="F8">
        <v>1</v>
      </c>
      <c r="G8" t="str">
        <f t="shared" si="0"/>
        <v/>
      </c>
    </row>
    <row r="9" spans="1:7" x14ac:dyDescent="0.25">
      <c r="A9" t="s">
        <v>27</v>
      </c>
      <c r="B9" t="s">
        <v>63</v>
      </c>
      <c r="C9">
        <v>56</v>
      </c>
      <c r="D9">
        <v>1</v>
      </c>
      <c r="F9">
        <v>1</v>
      </c>
      <c r="G9" t="str">
        <f t="shared" si="0"/>
        <v/>
      </c>
    </row>
    <row r="10" spans="1:7" x14ac:dyDescent="0.25">
      <c r="B10" t="s">
        <v>178</v>
      </c>
      <c r="C10">
        <v>60</v>
      </c>
      <c r="D10">
        <v>2</v>
      </c>
      <c r="E10">
        <v>1</v>
      </c>
      <c r="F10">
        <v>3</v>
      </c>
      <c r="G10">
        <f t="shared" si="0"/>
        <v>1</v>
      </c>
    </row>
    <row r="11" spans="1:7" x14ac:dyDescent="0.25">
      <c r="A11" t="s">
        <v>31</v>
      </c>
      <c r="B11" t="s">
        <v>63</v>
      </c>
      <c r="C11">
        <v>56</v>
      </c>
      <c r="D11">
        <v>1</v>
      </c>
      <c r="F11">
        <v>1</v>
      </c>
      <c r="G11" t="str">
        <f t="shared" si="0"/>
        <v/>
      </c>
    </row>
    <row r="12" spans="1:7" x14ac:dyDescent="0.25">
      <c r="A12" t="s">
        <v>180</v>
      </c>
      <c r="B12" t="s">
        <v>178</v>
      </c>
      <c r="C12">
        <v>55</v>
      </c>
      <c r="E12">
        <v>2</v>
      </c>
      <c r="F12">
        <v>2</v>
      </c>
      <c r="G12" t="str">
        <f t="shared" si="0"/>
        <v/>
      </c>
    </row>
    <row r="13" spans="1:7" x14ac:dyDescent="0.25">
      <c r="A13" t="s">
        <v>205</v>
      </c>
      <c r="B13" t="s">
        <v>178</v>
      </c>
      <c r="C13">
        <v>60</v>
      </c>
      <c r="D13">
        <v>1</v>
      </c>
      <c r="F13">
        <v>1</v>
      </c>
      <c r="G13" t="str">
        <f t="shared" si="0"/>
        <v/>
      </c>
    </row>
    <row r="14" spans="1:7" x14ac:dyDescent="0.25">
      <c r="A14" t="s">
        <v>34</v>
      </c>
      <c r="D14">
        <v>22</v>
      </c>
      <c r="E14">
        <v>3</v>
      </c>
      <c r="F14">
        <v>25</v>
      </c>
      <c r="G14" s="30" t="s">
        <v>36</v>
      </c>
    </row>
    <row r="16" spans="1:7" x14ac:dyDescent="0.25">
      <c r="D16">
        <f>COUNT(D3:D13)-COUNT(G3:G13)</f>
        <v>9</v>
      </c>
      <c r="E16">
        <f>COUNT(E3:E13)-COUNT(H3:H13)</f>
        <v>2</v>
      </c>
      <c r="F16">
        <f>SUM(D16:E16)</f>
        <v>11</v>
      </c>
      <c r="G16" s="30" t="s">
        <v>37</v>
      </c>
    </row>
    <row r="20" spans="5:7" x14ac:dyDescent="0.25">
      <c r="E20" s="30" t="s">
        <v>54</v>
      </c>
      <c r="F20" s="30" t="s">
        <v>37</v>
      </c>
      <c r="G20" s="30" t="s">
        <v>36</v>
      </c>
    </row>
    <row r="21" spans="5:7" x14ac:dyDescent="0.25">
      <c r="E21">
        <v>2021</v>
      </c>
      <c r="F21">
        <v>7</v>
      </c>
      <c r="G21">
        <v>18</v>
      </c>
    </row>
    <row r="22" spans="5:7" x14ac:dyDescent="0.25">
      <c r="E22">
        <v>2022</v>
      </c>
      <c r="F22">
        <v>4</v>
      </c>
      <c r="G22">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9"/>
  <sheetViews>
    <sheetView showGridLines="0" zoomScale="80" zoomScaleNormal="80" workbookViewId="0">
      <selection activeCell="E27" sqref="E27"/>
    </sheetView>
  </sheetViews>
  <sheetFormatPr baseColWidth="10" defaultRowHeight="15" x14ac:dyDescent="0.25"/>
  <cols>
    <col min="2" max="2" width="14.85546875" customWidth="1"/>
    <col min="3" max="3" width="13" customWidth="1"/>
    <col min="4" max="4" width="27.7109375" bestFit="1" customWidth="1"/>
    <col min="7" max="7" width="14.85546875" customWidth="1"/>
    <col min="8" max="8" width="13" customWidth="1"/>
    <col min="9" max="9" width="27.7109375" bestFit="1" customWidth="1"/>
    <col min="12" max="12" width="14.85546875" customWidth="1"/>
    <col min="13" max="13" width="13" customWidth="1"/>
    <col min="14" max="14" width="27.7109375" customWidth="1"/>
  </cols>
  <sheetData>
    <row r="3" spans="2:15" ht="18" x14ac:dyDescent="0.25">
      <c r="B3" s="45" t="s">
        <v>58</v>
      </c>
      <c r="C3" s="45"/>
      <c r="D3" s="45"/>
      <c r="G3" s="45" t="s">
        <v>62</v>
      </c>
      <c r="H3" s="45"/>
      <c r="I3" s="45"/>
      <c r="L3" s="45" t="s">
        <v>133</v>
      </c>
      <c r="M3" s="45"/>
      <c r="N3" s="45"/>
    </row>
    <row r="4" spans="2:15" ht="18" x14ac:dyDescent="0.25">
      <c r="B4" s="43"/>
      <c r="C4" s="43"/>
      <c r="D4" s="43"/>
      <c r="G4" s="43"/>
      <c r="H4" s="43"/>
      <c r="I4" s="43"/>
      <c r="L4" s="43"/>
      <c r="M4" s="43"/>
      <c r="N4" s="43"/>
    </row>
    <row r="5" spans="2:15" ht="15.75" x14ac:dyDescent="0.25">
      <c r="B5" s="33" t="s">
        <v>38</v>
      </c>
      <c r="C5" s="33" t="s">
        <v>39</v>
      </c>
      <c r="D5" s="33" t="s">
        <v>40</v>
      </c>
      <c r="G5" s="33" t="s">
        <v>38</v>
      </c>
      <c r="H5" s="33" t="s">
        <v>39</v>
      </c>
      <c r="I5" s="33" t="s">
        <v>40</v>
      </c>
      <c r="L5" s="33" t="s">
        <v>38</v>
      </c>
      <c r="M5" s="33" t="s">
        <v>39</v>
      </c>
      <c r="N5" s="33" t="s">
        <v>40</v>
      </c>
    </row>
    <row r="6" spans="2:15" ht="16.5" x14ac:dyDescent="0.3">
      <c r="B6" s="34">
        <v>1</v>
      </c>
      <c r="C6" s="34">
        <v>2</v>
      </c>
      <c r="D6" s="35" t="s">
        <v>41</v>
      </c>
      <c r="E6" s="36">
        <f>C6/(C6+C7)</f>
        <v>6.4516129032258063E-2</v>
      </c>
      <c r="G6" s="34">
        <v>1</v>
      </c>
      <c r="H6" s="34">
        <v>2</v>
      </c>
      <c r="I6" s="35" t="s">
        <v>41</v>
      </c>
      <c r="J6" s="36">
        <f>H6/(H6+H7)</f>
        <v>5.7142857142857141E-2</v>
      </c>
      <c r="L6" s="34">
        <v>1</v>
      </c>
      <c r="M6" s="34">
        <v>2</v>
      </c>
      <c r="N6" s="35" t="s">
        <v>41</v>
      </c>
      <c r="O6" s="36">
        <f>M6/(M6+M7)</f>
        <v>6.6666666666666666E-2</v>
      </c>
    </row>
    <row r="7" spans="2:15" ht="16.5" x14ac:dyDescent="0.3">
      <c r="B7" s="39">
        <v>17</v>
      </c>
      <c r="C7" s="39">
        <v>29</v>
      </c>
      <c r="D7" s="40" t="s">
        <v>43</v>
      </c>
      <c r="E7" s="36">
        <f>C7/(C6+C7)</f>
        <v>0.93548387096774188</v>
      </c>
      <c r="G7" s="39">
        <v>20</v>
      </c>
      <c r="H7" s="39">
        <v>33</v>
      </c>
      <c r="I7" s="40" t="s">
        <v>43</v>
      </c>
      <c r="J7" s="36">
        <f>H7/(H6+H7)</f>
        <v>0.94285714285714284</v>
      </c>
      <c r="L7" s="39">
        <v>14</v>
      </c>
      <c r="M7" s="39">
        <v>28</v>
      </c>
      <c r="N7" s="40" t="s">
        <v>43</v>
      </c>
      <c r="O7" s="36">
        <f>M7/(M6+M7)</f>
        <v>0.93333333333333335</v>
      </c>
    </row>
    <row r="8" spans="2:15" ht="31.5" x14ac:dyDescent="0.3">
      <c r="B8" s="37">
        <v>4</v>
      </c>
      <c r="C8" s="37">
        <v>5</v>
      </c>
      <c r="D8" s="38" t="s">
        <v>42</v>
      </c>
      <c r="E8" s="36"/>
      <c r="G8" s="37">
        <v>1</v>
      </c>
      <c r="H8" s="37">
        <v>1</v>
      </c>
      <c r="I8" s="38" t="s">
        <v>42</v>
      </c>
      <c r="J8" s="36"/>
      <c r="L8" s="37">
        <v>7</v>
      </c>
      <c r="M8" s="37">
        <v>13</v>
      </c>
      <c r="N8" s="38" t="s">
        <v>42</v>
      </c>
      <c r="O8" s="36"/>
    </row>
    <row r="9" spans="2:15" ht="15.75" x14ac:dyDescent="0.25">
      <c r="B9" s="41">
        <f>SUM(B6:B8)</f>
        <v>22</v>
      </c>
      <c r="C9" s="41">
        <f>SUM(C6:C8)</f>
        <v>36</v>
      </c>
      <c r="D9" s="42" t="s">
        <v>44</v>
      </c>
      <c r="G9" s="41">
        <f>SUM(G6:G8)</f>
        <v>22</v>
      </c>
      <c r="H9" s="41">
        <f>SUM(H6:H8)</f>
        <v>36</v>
      </c>
      <c r="I9" s="42" t="s">
        <v>44</v>
      </c>
      <c r="L9" s="41">
        <f>SUM(L6:L8)</f>
        <v>22</v>
      </c>
      <c r="M9" s="41">
        <f>SUM(M6:M8)</f>
        <v>43</v>
      </c>
      <c r="N9" s="42" t="s">
        <v>44</v>
      </c>
    </row>
    <row r="13" spans="2:15" ht="18" x14ac:dyDescent="0.25">
      <c r="G13" s="1"/>
      <c r="H13" s="1"/>
      <c r="I13" s="1"/>
    </row>
    <row r="14" spans="2:15" ht="18" x14ac:dyDescent="0.25">
      <c r="B14" s="45" t="s">
        <v>174</v>
      </c>
      <c r="C14" s="45"/>
      <c r="D14" s="45"/>
      <c r="G14" s="45" t="s">
        <v>201</v>
      </c>
      <c r="H14" s="45"/>
      <c r="I14" s="45"/>
      <c r="L14" s="45" t="s">
        <v>224</v>
      </c>
      <c r="M14" s="45"/>
      <c r="N14" s="45"/>
    </row>
    <row r="15" spans="2:15" ht="18" x14ac:dyDescent="0.25">
      <c r="B15" s="43"/>
      <c r="C15" s="43"/>
      <c r="D15" s="43"/>
      <c r="G15" s="43"/>
      <c r="H15" s="43"/>
      <c r="I15" s="43"/>
      <c r="L15" s="43"/>
      <c r="M15" s="43"/>
      <c r="N15" s="43"/>
    </row>
    <row r="16" spans="2:15" ht="15.75" x14ac:dyDescent="0.25">
      <c r="B16" s="33" t="s">
        <v>38</v>
      </c>
      <c r="C16" s="33" t="s">
        <v>39</v>
      </c>
      <c r="D16" s="33" t="s">
        <v>40</v>
      </c>
      <c r="G16" s="33" t="s">
        <v>38</v>
      </c>
      <c r="H16" s="33" t="s">
        <v>39</v>
      </c>
      <c r="I16" s="33" t="s">
        <v>40</v>
      </c>
      <c r="L16" s="33" t="s">
        <v>38</v>
      </c>
      <c r="M16" s="33" t="s">
        <v>39</v>
      </c>
      <c r="N16" s="33" t="s">
        <v>40</v>
      </c>
    </row>
    <row r="17" spans="2:15" ht="16.5" x14ac:dyDescent="0.3">
      <c r="B17" s="39">
        <v>15</v>
      </c>
      <c r="C17" s="39">
        <v>33</v>
      </c>
      <c r="D17" s="40" t="s">
        <v>43</v>
      </c>
      <c r="E17" s="36">
        <f>C17/C17</f>
        <v>1</v>
      </c>
      <c r="G17" s="39">
        <v>15</v>
      </c>
      <c r="H17" s="39">
        <v>33</v>
      </c>
      <c r="I17" s="40" t="s">
        <v>43</v>
      </c>
      <c r="J17" s="36">
        <f>H17/H17</f>
        <v>1</v>
      </c>
      <c r="L17" s="39">
        <v>3</v>
      </c>
      <c r="M17" s="39">
        <v>14</v>
      </c>
      <c r="N17" s="40" t="s">
        <v>43</v>
      </c>
      <c r="O17" s="36">
        <f>M17/M17</f>
        <v>1</v>
      </c>
    </row>
    <row r="18" spans="2:15" ht="31.5" x14ac:dyDescent="0.3">
      <c r="B18" s="37">
        <v>5</v>
      </c>
      <c r="C18" s="37">
        <v>6</v>
      </c>
      <c r="D18" s="38" t="s">
        <v>42</v>
      </c>
      <c r="E18" s="36"/>
      <c r="G18" s="37">
        <v>7</v>
      </c>
      <c r="H18" s="37">
        <v>9</v>
      </c>
      <c r="I18" s="38" t="s">
        <v>42</v>
      </c>
      <c r="J18" s="36"/>
      <c r="L18" s="37">
        <v>8</v>
      </c>
      <c r="M18" s="37">
        <v>11</v>
      </c>
      <c r="N18" s="38" t="s">
        <v>42</v>
      </c>
      <c r="O18" s="36"/>
    </row>
    <row r="19" spans="2:15" ht="15.75" x14ac:dyDescent="0.25">
      <c r="B19" s="41">
        <f>SUM(B17:B18)</f>
        <v>20</v>
      </c>
      <c r="C19" s="41">
        <f>SUM(C17:C18)</f>
        <v>39</v>
      </c>
      <c r="D19" s="42" t="s">
        <v>44</v>
      </c>
      <c r="G19" s="41">
        <f>SUM(G17:G18)</f>
        <v>22</v>
      </c>
      <c r="H19" s="41">
        <f>SUM(H17:H18)</f>
        <v>42</v>
      </c>
      <c r="I19" s="42" t="s">
        <v>44</v>
      </c>
      <c r="L19" s="41">
        <f>SUM(L17:L18)</f>
        <v>11</v>
      </c>
      <c r="M19" s="41">
        <f>SUM(M17:M18)</f>
        <v>25</v>
      </c>
      <c r="N19" s="42" t="s">
        <v>44</v>
      </c>
    </row>
    <row r="24" spans="2:15" ht="18" x14ac:dyDescent="0.25">
      <c r="B24" s="45" t="s">
        <v>240</v>
      </c>
      <c r="C24" s="45"/>
      <c r="D24" s="45"/>
    </row>
    <row r="25" spans="2:15" ht="18" x14ac:dyDescent="0.25">
      <c r="B25" s="43"/>
      <c r="C25" s="43"/>
      <c r="D25" s="43"/>
    </row>
    <row r="26" spans="2:15" ht="15.75" x14ac:dyDescent="0.25">
      <c r="B26" s="33" t="s">
        <v>38</v>
      </c>
      <c r="C26" s="33" t="s">
        <v>39</v>
      </c>
      <c r="D26" s="33" t="s">
        <v>40</v>
      </c>
    </row>
    <row r="27" spans="2:15" ht="16.5" x14ac:dyDescent="0.3">
      <c r="B27" s="39">
        <v>9</v>
      </c>
      <c r="C27" s="39">
        <v>22</v>
      </c>
      <c r="D27" s="40" t="s">
        <v>43</v>
      </c>
      <c r="E27" s="36">
        <f>C27/C27</f>
        <v>1</v>
      </c>
    </row>
    <row r="28" spans="2:15" ht="31.5" x14ac:dyDescent="0.25">
      <c r="B28" s="37">
        <v>2</v>
      </c>
      <c r="C28" s="37">
        <v>3</v>
      </c>
      <c r="D28" s="38" t="s">
        <v>42</v>
      </c>
    </row>
    <row r="29" spans="2:15" ht="15.75" x14ac:dyDescent="0.25">
      <c r="B29" s="41">
        <f>SUM(B27:B28)</f>
        <v>11</v>
      </c>
      <c r="C29" s="41">
        <f>SUM(C27:C28)</f>
        <v>25</v>
      </c>
      <c r="D29" s="42" t="s">
        <v>44</v>
      </c>
    </row>
  </sheetData>
  <mergeCells count="7">
    <mergeCell ref="B24:D24"/>
    <mergeCell ref="B3:D3"/>
    <mergeCell ref="G3:I3"/>
    <mergeCell ref="L3:N3"/>
    <mergeCell ref="B14:D14"/>
    <mergeCell ref="G14:I14"/>
    <mergeCell ref="L14: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jvillalbam</cp:lastModifiedBy>
  <dcterms:created xsi:type="dcterms:W3CDTF">2021-02-18T01:29:41Z</dcterms:created>
  <dcterms:modified xsi:type="dcterms:W3CDTF">2023-01-27T00:36:26Z</dcterms:modified>
</cp:coreProperties>
</file>